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7480" windowHeight="13400" tabRatio="715" activeTab="0"/>
  </bookViews>
  <sheets>
    <sheet name="Introduction" sheetId="1" r:id="rId1"/>
    <sheet name="Assumptions" sheetId="2" r:id="rId2"/>
    <sheet name="Ops Revenue" sheetId="3" r:id="rId3"/>
    <sheet name="Ops Management" sheetId="4" r:id="rId4"/>
    <sheet name="Ops Labor" sheetId="5" r:id="rId5"/>
    <sheet name="Ops Expenses" sheetId="6" r:id="rId6"/>
    <sheet name="District Overhead" sheetId="7" r:id="rId7"/>
    <sheet name="Proforma" sheetId="8" r:id="rId8"/>
    <sheet name="Help" sheetId="9" r:id="rId9"/>
  </sheets>
  <definedNames>
    <definedName name="_xlnm.Print_Area" localSheetId="1">'Assumptions'!$A$1:$P$41</definedName>
    <definedName name="_xlnm.Print_Area" localSheetId="8">'Help'!$B$1:$F$95</definedName>
    <definedName name="_xlnm.Print_Area" localSheetId="0">'Introduction'!$A$1:$A$11</definedName>
    <definedName name="_xlnm.Print_Area" localSheetId="4">'Ops Labor'!$A$1:$H$798</definedName>
    <definedName name="_xlnm.Print_Area" localSheetId="2">'Ops Revenue'!$B$4:$Y$793</definedName>
    <definedName name="_xlnm.Print_Titles" localSheetId="7">'Proforma'!$A:$B,'Proforma'!$1:$2</definedName>
  </definedNames>
  <calcPr fullCalcOnLoad="1"/>
</workbook>
</file>

<file path=xl/sharedStrings.xml><?xml version="1.0" encoding="utf-8"?>
<sst xmlns="http://schemas.openxmlformats.org/spreadsheetml/2006/main" count="4511" uniqueCount="279">
  <si>
    <t xml:space="preserve">This shows the grand total.
*NOTE: Annualized gross revenue for Vending Sales, Contract Sales and Catering are entered and calculated on the Proforma sheet. They fall outside of our definition of  standard Operations Revenue based on customer count and check averaging.
</t>
  </si>
  <si>
    <t xml:space="preserve">Enter the annual expenses for each of the appropriate expense categories. 
You may enter EITHER by percentage of total revenue or WEEKLY dollar amount. 
Weekly fixed cost entries will be calculated based on a 180 day, 36 week academic year. If your academic year or the expense occurs over 52 weeks, you'll need to calculate the offsets as follows:
* Weekly expense times 52 divided by # of operating weeks
* Monthly expense times 12 divided by # of operating weeks
* Yearly expense divided by # of operating weeks
</t>
  </si>
  <si>
    <t>Budgeted Revenues</t>
  </si>
  <si>
    <t xml:space="preserve">Enter the Landed Cost Percentage that represents the relative cost of food and labor as compared to the revenue received on average for an item.  This scenario assumes vending services are outsourced and that no labor is required on the part of the District. 
Alternatively, if vending service is handled by the District and not outsourced, then Food Cost Percentage as it relates to the average revenue received for an item should be used and the additional labor should be accounted for in the 'Ops Labor' tab.
</t>
  </si>
  <si>
    <r>
      <t xml:space="preserve"> You can download the financial calculator </t>
    </r>
    <r>
      <rPr>
        <b/>
        <sz val="12"/>
        <rFont val="Arial"/>
        <family val="2"/>
      </rPr>
      <t>TEMPLATE</t>
    </r>
    <r>
      <rPr>
        <sz val="12"/>
        <rFont val="Arial"/>
        <family val="0"/>
      </rPr>
      <t xml:space="preserve"> and </t>
    </r>
    <r>
      <rPr>
        <b/>
        <sz val="12"/>
        <rFont val="Arial"/>
        <family val="2"/>
      </rPr>
      <t>SAMPLE</t>
    </r>
    <r>
      <rPr>
        <sz val="12"/>
        <rFont val="Arial"/>
        <family val="0"/>
      </rPr>
      <t xml:space="preserve"> at:</t>
    </r>
  </si>
  <si>
    <t>www.ecoliteracy.org/downloads/rsl-financial-calculator</t>
  </si>
  <si>
    <t xml:space="preserve">Automatically calculated, based on the academic year.
* If you run special programs in the summer that are based on entirely new sets of costs, we recommend you create a Financial calculator for each program.
*NOTE: Annualized gross revenue for Vending Sales, Contract Sales and Catering are entered and calculated on the Proforma sheet. They fall outside of our definition of  standard Operations Revenue based on customer count and check averaging.
</t>
  </si>
  <si>
    <t xml:space="preserve">We recognize that some expenses are tracked as a percentage basis, while others are fixed costs. For example, paper supplies may be easily tracked as a percentage of your overall operating costs. These types of expenses are often under your control to manage. The lease expense for a van might be a negotiated dollar amount that is not under your control.
</t>
  </si>
  <si>
    <t xml:space="preserve">Commodity Assistance Dollars are credits provided by the Federal Government that can be used toward the purchase of various food stuffs the Government compiles through the Farm Subsidy Program.  Districts earn credits based on the number of lunches served, this chart shows the available commodity assistance.
* Because the goal of this project is to serve the freshest food possible this information is NOT included in the model, nor built into the profit &amp; loss statement.  However, if you want to see how much is available to your school district, you can refer to this chart and it will give you a feel for how many dollars could be applied to lower your food cost and thus improve the bottom line.
</t>
  </si>
  <si>
    <t xml:space="preserve">   Café/Retail Food Cost %</t>
  </si>
  <si>
    <r>
      <t xml:space="preserve">For information on any of the worksheets (tabs), please scroll down this help page. Editable worksheet fields are indicated in </t>
    </r>
    <r>
      <rPr>
        <i/>
        <sz val="10"/>
        <color indexed="12"/>
        <rFont val="Arial"/>
        <family val="0"/>
      </rPr>
      <t>blue</t>
    </r>
    <r>
      <rPr>
        <i/>
        <sz val="10"/>
        <rFont val="Arial"/>
        <family val="2"/>
      </rPr>
      <t>.</t>
    </r>
  </si>
  <si>
    <t>Center for Ecoliteracy    www.ecoliteracy.org</t>
  </si>
  <si>
    <r>
      <t>Help</t>
    </r>
    <r>
      <rPr>
        <sz val="12"/>
        <rFont val="Arial"/>
        <family val="0"/>
      </rPr>
      <t xml:space="preserve">
Help is available for every worksheet. To get help, select the yellow Help button near the top left of every worksheet.
The complete help section is also available from the Help tab on the bottom right of this screen.
</t>
    </r>
  </si>
  <si>
    <t xml:space="preserve">Enter the Food Cost Percentage here if you run special events for the School Board or if you provide catering services.
The percentage value is the percentage of the total revenue stream. 
</t>
  </si>
  <si>
    <t>Management Position</t>
  </si>
  <si>
    <r>
      <t>The term "Café Food" is used to represent plate lunches served at each school. 
Enter the Food Cost Percentage that represents the relative cost of food on the plate as compared to the revenue received for that meal.  
Example: $1.00 food cost divided by $2.00 in revenue yields a 50% food cost percentage</t>
    </r>
    <r>
      <rPr>
        <sz val="10"/>
        <color indexed="10"/>
        <rFont val="Arial"/>
        <family val="0"/>
      </rPr>
      <t xml:space="preserve">
</t>
    </r>
  </si>
  <si>
    <t xml:space="preserve">Enter the number of adults: faculty, staff, administration per school.
</t>
  </si>
  <si>
    <t xml:space="preserve">Enter the number of school days in the academic year at each school. 180 is the default, based on an average school year.
</t>
  </si>
  <si>
    <t xml:space="preserve">Information for these cells is revised each year by CPI. This information must be updated annually by going to: http://www.cde.ca.gov/nsd/snp/lunch.htm
</t>
  </si>
  <si>
    <t xml:space="preserve">To enter the cash price for the Café Food (plate lunches), calculate the average check by taking the total amount received per day and divide it by the number of transactions.
</t>
  </si>
  <si>
    <t xml:space="preserve">Enter any districtwide staff positions and their annual salaries. This may include food service director, van driver, assistant to the food director, etc.
</t>
  </si>
  <si>
    <t>Total Taxes and Benefits</t>
  </si>
  <si>
    <t xml:space="preserve">Enter the percentage of taxes and benefits for these districtwide positions.
</t>
  </si>
  <si>
    <t>District Overhead Expense Table</t>
  </si>
  <si>
    <t xml:space="preserve">Enter districtwide expenses with a weekly dollar amount. 
</t>
  </si>
  <si>
    <t xml:space="preserve">The 3 optional expenses are carried over from the Ops Expenses worksheet's first school (default is HS1). If you need to edit these, please refer to that worksheet.
</t>
  </si>
  <si>
    <t xml:space="preserve">Operating weeks are calculated from the number of days entered per school on the Assumptions worksheet.
</t>
  </si>
  <si>
    <t xml:space="preserve">Budgeted revenues are calculated per school from the Ops Revenue worksheet totals PLUS annualized gross revenue totals from Vending Sales, Contract Sales and Catering as entered on the Proforma worksheet.
</t>
  </si>
  <si>
    <t>Enter the annualized amounts of gross revenue for this category.
Our recommended method is to enter the annualized gross on the Proforma worksheet and enter the cost component as a percentage on the Assumptions worksheet This will provide you with the most amount of information and flexibility in how to manage to the budget.
An alternative method is to enter zero on the Assumptions worksheet and enter the net on the proforma worksheet.
*NOTE: Do not use both methods.</t>
  </si>
  <si>
    <t xml:space="preserve">Enter the calculated benefits; including state disability, workers' compensation, etc.  In some instances this rate may also include Vacation/Sick/Holiday pay.
In order to determine the tax and benefit rates, you will likely need to speak with the business officer of your school district. 
</t>
  </si>
  <si>
    <t xml:space="preserve">This calculates the total you’re getting for every meal served in each category (The restaurant term "Average Check" is used here).
</t>
  </si>
  <si>
    <t xml:space="preserve">Automatically inserted from the Assumptions worksheet.
</t>
  </si>
  <si>
    <t>If you have a retail restaurant on campus:</t>
  </si>
  <si>
    <t xml:space="preserve">Enter the Avg cash price based on the avg per day in sales divided by number of items rung up. Avg check will always match the avg cash price.
</t>
  </si>
  <si>
    <t>Bottom subtotals (in grey)</t>
  </si>
  <si>
    <t xml:space="preserve">These show the annualized revenue summary per category ("Full Pay," "Partial Pay," "Free") at that school.
</t>
  </si>
  <si>
    <t>Daily Totals (right side column in grey)</t>
  </si>
  <si>
    <t xml:space="preserve">These show the annualized revenue summary per meal at that school
* Note that they also show the number of people (customers) coming through per meal.
</t>
  </si>
  <si>
    <t>Total Annual Revenue (lower right corner in grey)</t>
  </si>
  <si>
    <t>Ops Management</t>
  </si>
  <si>
    <r>
      <t>Enter the Food Cost Percentage here if you sell meals to other school districts.  Enter the Food Cost Percentage that represents the relative cost of food on the plate as compared to the revenue received for that meal.  
Example: $1.00 food cost divided by $2.50 in revenue yields a 40% food cost percentage</t>
    </r>
    <r>
      <rPr>
        <sz val="10"/>
        <color indexed="10"/>
        <rFont val="Arial"/>
        <family val="0"/>
      </rPr>
      <t xml:space="preserve">
</t>
    </r>
  </si>
  <si>
    <t xml:space="preserve">Enter part time staff positions, how many hours per day, and rate per hour. A few examples are given. You may enter up to 16 people PER SCHOOL. 
If you are using students as non-paid staff, we recommend you enter the positions with a $0.00 amount in the rate column.
</t>
  </si>
  <si>
    <t xml:space="preserve">Select the FIRST school (default is HS1).
Enter up to three custom expense categories. 
These categories will be carried over to all other schools. Expense amounts (dollars or percentages) will need to be entered on a per-school basis.
</t>
  </si>
  <si>
    <t xml:space="preserve">This worksheet covers any expenses that are not specifically assigned to a unit or school level
</t>
  </si>
  <si>
    <t>Management Positions and Rates</t>
  </si>
  <si>
    <t xml:space="preserve">Enter the school names in your district.
Use actual names instead of HS1, HS2 (HS=High School, MS=Middle School, E=Elementary School).
* You can enter HSEmerson, etc., in row 3.
* The limit is 12 characters as capital letters, more if lower case.
* This calculator can contain up to 15 schools.
</t>
  </si>
  <si>
    <t xml:space="preserve">Enter the student population per school.
</t>
  </si>
  <si>
    <t>Operating Weeks</t>
  </si>
  <si>
    <t xml:space="preserve">The operating weeks will be automatically calculated based on the number entered in the "Operating Days."
</t>
  </si>
  <si>
    <t>Café Food Cost %</t>
  </si>
  <si>
    <t>Vending Food Cost %</t>
  </si>
  <si>
    <t>Contract Food Cost %</t>
  </si>
  <si>
    <t>Catering Food Cost %</t>
  </si>
  <si>
    <t>Management Tax &amp; Benefit Rate</t>
  </si>
  <si>
    <t>Full Time Staff Tax &amp; Benefit Rate</t>
  </si>
  <si>
    <t xml:space="preserve">As in the above cell for "Management Tax &amp; Benefit Rate," enter the calculated rate for "Full Time Staff."
</t>
  </si>
  <si>
    <t>Part Time Staff Tax &amp; Benefit Rate</t>
  </si>
  <si>
    <t xml:space="preserve">As in the above cell for "Management Tax &amp; Benefit Rate," enter the calculated rate for "Part Time Staff."
</t>
  </si>
  <si>
    <t>Full Pay, Partial Pay, Free</t>
  </si>
  <si>
    <t>Rethinking School Lunch Financial Calculator</t>
  </si>
  <si>
    <t>Help Page</t>
  </si>
  <si>
    <t xml:space="preserve">Calculates the net profit or loss from the "Operations Composite" and "District Overhead" expenses.
</t>
  </si>
  <si>
    <t>Help</t>
  </si>
  <si>
    <t>Available - Annual Commodity Assistance Calculation</t>
  </si>
  <si>
    <t>ASSUMPTIONS</t>
  </si>
  <si>
    <t>Cash Price</t>
  </si>
  <si>
    <t>Federal Reimburse</t>
  </si>
  <si>
    <t>Scenario - Assumptions Input Grid</t>
  </si>
  <si>
    <t xml:space="preserve">   Scenario</t>
  </si>
  <si>
    <t>State Reimburse</t>
  </si>
  <si>
    <t>Adult</t>
  </si>
  <si>
    <t>Student Population</t>
  </si>
  <si>
    <t>Adult Population</t>
  </si>
  <si>
    <t>Enter the annualized amounts of gross revenue for this category.
See above explanation.</t>
  </si>
  <si>
    <t>Enter the annualized amounts on gross revenue for this category.
See above explanation.</t>
  </si>
  <si>
    <t>Column Reports per School</t>
  </si>
  <si>
    <t xml:space="preserve">Calculates the net dollars and percentage of contribution, and displays the total profit or loss per school.
</t>
  </si>
  <si>
    <t>Operations Composite Column 
(to the far right)</t>
  </si>
  <si>
    <t xml:space="preserve">Calculates the Subtotal (summary) of all schools’ performance
- Total operational profit, contribution.
These numbers feed the "District Composite."
</t>
  </si>
  <si>
    <t>District Composite Column 
(to the far right)</t>
  </si>
  <si>
    <t xml:space="preserve">   Student Population</t>
  </si>
  <si>
    <t xml:space="preserve">   Adult Population</t>
  </si>
  <si>
    <t xml:space="preserve">   Operating Days</t>
  </si>
  <si>
    <t xml:space="preserve">   Operating Weeks</t>
  </si>
  <si>
    <t xml:space="preserve">   Contract Food Cost %</t>
  </si>
  <si>
    <t xml:space="preserve">   Catering Food Cost %</t>
  </si>
  <si>
    <t>a la Carte</t>
  </si>
  <si>
    <t>Federal &amp; State Reimbursement Input Grid</t>
  </si>
  <si>
    <t>Vending Sales</t>
  </si>
  <si>
    <t xml:space="preserve">   Vending Food Cost %</t>
  </si>
  <si>
    <t>Operations</t>
  </si>
  <si>
    <t>Composite</t>
  </si>
  <si>
    <t>Optional 2</t>
  </si>
  <si>
    <t>Optional 3</t>
  </si>
  <si>
    <t>District</t>
  </si>
  <si>
    <t>Overhead</t>
  </si>
  <si>
    <t>District Overhead</t>
  </si>
  <si>
    <t>**</t>
  </si>
  <si>
    <t>** Based upon 52 Weeks</t>
  </si>
  <si>
    <t>Full Time Staff Wages</t>
  </si>
  <si>
    <t>Part Time Staff Wages</t>
  </si>
  <si>
    <t>Full Time Staff Taxes &amp; Benefits</t>
  </si>
  <si>
    <t>Part Time Staff Taxes &amp; Benefits</t>
  </si>
  <si>
    <t>Manager's Title</t>
  </si>
  <si>
    <t>Full Time Staff</t>
  </si>
  <si>
    <t>Part Time Staff</t>
  </si>
  <si>
    <t>Subtotal Staff Wages</t>
  </si>
  <si>
    <t>Subtotal Part Time Staff</t>
  </si>
  <si>
    <t>Subtotal Full Time Staff</t>
  </si>
  <si>
    <t xml:space="preserve">   Part Time Staff Tax &amp; Benefit Rate</t>
  </si>
  <si>
    <t xml:space="preserve">   Full Time Staff Tax &amp; Benefit Rate</t>
  </si>
  <si>
    <t xml:space="preserve">   Management Tax &amp; Benefit Rate</t>
  </si>
  <si>
    <t>Total Staff Labor</t>
  </si>
  <si>
    <t>Full Time Staff Tax &amp; Benefits</t>
  </si>
  <si>
    <t xml:space="preserve">Enter full time staff positions, how many hours per day, and rate per hour. A few examples are given. You may enter up to 16 people PER SCHOOL.
</t>
  </si>
  <si>
    <t>Sponsored by the Center for Ecoliteracy</t>
  </si>
  <si>
    <t>Food SystemsProject</t>
  </si>
  <si>
    <t>Funded in part by the California Endowment</t>
  </si>
  <si>
    <t>insert graphic</t>
  </si>
  <si>
    <t>Bon Appetit Director of Finance</t>
  </si>
  <si>
    <t>Worksheet</t>
  </si>
  <si>
    <t>Item</t>
  </si>
  <si>
    <t>Help Information</t>
  </si>
  <si>
    <t>Assumptions</t>
  </si>
  <si>
    <t>Program</t>
  </si>
  <si>
    <t xml:space="preserve">Since the tax benefits differ for management, full time, and part time staff (based on the Assumptions worksheet) this page will automatically calculate the appropriate tax rates per category.
</t>
  </si>
  <si>
    <t>Ops Expenses</t>
  </si>
  <si>
    <t>Expenses
*PLEASE NOTE</t>
  </si>
  <si>
    <t>Optional Expenses
*PLEASE NOTE</t>
  </si>
  <si>
    <t>China, Glass and Silver</t>
  </si>
  <si>
    <t>Repair &amp; Maintenance</t>
  </si>
  <si>
    <t>Armored Service and Bank Charges</t>
  </si>
  <si>
    <t>Advertising &amp; Promotion</t>
  </si>
  <si>
    <t>Vehicle Expense</t>
  </si>
  <si>
    <t>SUBTOTAL EXPENSES</t>
  </si>
  <si>
    <t>TOTAL PROFIT/(LOSS)</t>
  </si>
  <si>
    <t>Proforma</t>
  </si>
  <si>
    <t>Leases</t>
  </si>
  <si>
    <t>Depreciation</t>
  </si>
  <si>
    <t>Participation %</t>
  </si>
  <si>
    <t>Avg. Daily Customers</t>
  </si>
  <si>
    <t>Average Check</t>
  </si>
  <si>
    <t>Operating Days</t>
  </si>
  <si>
    <t>Total Sales</t>
  </si>
  <si>
    <t>Full Pay</t>
  </si>
  <si>
    <t>Partial Pay</t>
  </si>
  <si>
    <t>Breakfast</t>
  </si>
  <si>
    <t>Lunch</t>
  </si>
  <si>
    <t>Snack</t>
  </si>
  <si>
    <t>Location</t>
  </si>
  <si>
    <t>Free</t>
  </si>
  <si>
    <t>Equipment Rental Expense</t>
  </si>
  <si>
    <t>DAYS</t>
  </si>
  <si>
    <t xml:space="preserve">HOURS </t>
  </si>
  <si>
    <t>HOURS</t>
  </si>
  <si>
    <t>TOTAL</t>
  </si>
  <si>
    <t>POSITION</t>
  </si>
  <si>
    <t>PER</t>
  </si>
  <si>
    <t>RATE</t>
  </si>
  <si>
    <t>WAGES</t>
  </si>
  <si>
    <t>PERIOD</t>
  </si>
  <si>
    <t>DAY</t>
  </si>
  <si>
    <t>Management</t>
  </si>
  <si>
    <t>Subtotal Base Labor</t>
  </si>
  <si>
    <t>Total Taxes &amp; Benefits</t>
  </si>
  <si>
    <t>Total Labor</t>
  </si>
  <si>
    <t xml:space="preserve">TOTAL EMPLOYEE COUNT: </t>
  </si>
  <si>
    <t>Total Management</t>
  </si>
  <si>
    <t>MANAGEMENT POSITION</t>
  </si>
  <si>
    <t>SALARY</t>
  </si>
  <si>
    <t>%</t>
  </si>
  <si>
    <t>Utilities</t>
  </si>
  <si>
    <t>$/wk</t>
  </si>
  <si>
    <t>REVENUE ANALYSIS</t>
  </si>
  <si>
    <t>MANAGEMENT SALARY DISTRIBUTION</t>
  </si>
  <si>
    <t>STAFF WAGES</t>
  </si>
  <si>
    <t>EXPENSE WORKSHEET</t>
  </si>
  <si>
    <t xml:space="preserve">"Participation %" is the percentage of total enrollment who participate in the school meal program.
* If you know the avg daily # of customers instead of %, try adjusting the % to reach your avg daily number
</t>
  </si>
  <si>
    <t xml:space="preserve">Automatically calculated from the "Participation %" cell
</t>
  </si>
  <si>
    <t>Enter the amount the school charges per lunch
* Enter the charge for partial pay families</t>
  </si>
  <si>
    <t xml:space="preserve">* "Free" cannot be modified
</t>
  </si>
  <si>
    <t xml:space="preserve">These calculations are based on the data entered on the assumptions page (grid for reimbursements). These change for breakfast, lunch, snack.
</t>
  </si>
  <si>
    <t xml:space="preserve">Click on the name of the school to see the revenue data for that school based on the assumptions page.
* The screen will change to display the appropriate data.
* The name of the school will be identified in the top grey cell.
* There are 15 individual revenue sections – one per school.
</t>
  </si>
  <si>
    <t>Cash - Breakfast</t>
  </si>
  <si>
    <t>Cash - Lunch</t>
  </si>
  <si>
    <t>Cash - Snack</t>
  </si>
  <si>
    <t>Contract Sales</t>
  </si>
  <si>
    <t>Taxes/Licenses/Fees</t>
  </si>
  <si>
    <t>Professional Services</t>
  </si>
  <si>
    <t>Training &amp; Development</t>
  </si>
  <si>
    <t>Daily Totals</t>
  </si>
  <si>
    <t>Annual Total</t>
  </si>
  <si>
    <t>Federal - Breakfast</t>
  </si>
  <si>
    <t>Federal - Lunch</t>
  </si>
  <si>
    <t>Federal - Snack</t>
  </si>
  <si>
    <t>State - Breakfast</t>
  </si>
  <si>
    <t>State - Lunch</t>
  </si>
  <si>
    <t>State - Snack</t>
  </si>
  <si>
    <t>Federal Reimbursement - Breakfast</t>
  </si>
  <si>
    <t>State Reimbursemtent - Breakfast</t>
  </si>
  <si>
    <t>Catering</t>
  </si>
  <si>
    <t>Federal Reimbursement - Lunch</t>
  </si>
  <si>
    <t>State Reimbursemtent - Lunch</t>
  </si>
  <si>
    <t>Federal Reimbursement - Snack</t>
  </si>
  <si>
    <t>State Reimbursemtent - Snack</t>
  </si>
  <si>
    <t xml:space="preserve">   Daily - Full Pay</t>
  </si>
  <si>
    <t xml:space="preserve">   Daily - Partial Pay</t>
  </si>
  <si>
    <t xml:space="preserve">   Daily - Free</t>
  </si>
  <si>
    <t xml:space="preserve">   Annual - Operating Days</t>
  </si>
  <si>
    <t xml:space="preserve">   Daily - Total</t>
  </si>
  <si>
    <t xml:space="preserve">   Annual - Lunches</t>
  </si>
  <si>
    <t xml:space="preserve">   Commodity Assistance per Meal</t>
  </si>
  <si>
    <t xml:space="preserve">If you have salaried management positions assigned to specific schools, enter up to 12 Managers' titles here and their annual salaries.
Calculations for these positions are set at 52 weeks per year.
</t>
  </si>
  <si>
    <t xml:space="preserve">Automatically summarized.
</t>
  </si>
  <si>
    <t xml:space="preserve">Automatically calculated, based on the info in the Assumptions worksheet.
</t>
  </si>
  <si>
    <t xml:space="preserve">Automatically calculates net salaries minus benefits.
</t>
  </si>
  <si>
    <t>Ops Labor</t>
  </si>
  <si>
    <t xml:space="preserve">   Annual - Commodity Assitance</t>
  </si>
  <si>
    <t>Part Time Staff Tax &amp; Benefits</t>
  </si>
  <si>
    <t>Staff Position</t>
  </si>
  <si>
    <t>Subtotal Salaries</t>
  </si>
  <si>
    <t>Total Salaries</t>
  </si>
  <si>
    <t>XYZ Expense</t>
  </si>
  <si>
    <t>A</t>
  </si>
  <si>
    <t>B</t>
  </si>
  <si>
    <t>C</t>
  </si>
  <si>
    <t>D</t>
  </si>
  <si>
    <t>E</t>
  </si>
  <si>
    <t>F</t>
  </si>
  <si>
    <t>G</t>
  </si>
  <si>
    <t>H</t>
  </si>
  <si>
    <t>I</t>
  </si>
  <si>
    <t>J</t>
  </si>
  <si>
    <t>K</t>
  </si>
  <si>
    <t>L</t>
  </si>
  <si>
    <t>M</t>
  </si>
  <si>
    <t>N</t>
  </si>
  <si>
    <t>O</t>
  </si>
  <si>
    <t xml:space="preserve">   School Name (Unit)</t>
  </si>
  <si>
    <t>OPERATING</t>
  </si>
  <si>
    <t>WEEKS</t>
  </si>
  <si>
    <t>BUDGETED</t>
  </si>
  <si>
    <t>REVENUES</t>
  </si>
  <si>
    <t>UNIT</t>
  </si>
  <si>
    <t>EXPENSE</t>
  </si>
  <si>
    <t>$</t>
  </si>
  <si>
    <t>TOTAL UNIT OPERATING EXPENSE</t>
  </si>
  <si>
    <t>OPERATING EXPENSE CATEGORY</t>
  </si>
  <si>
    <t xml:space="preserve">   Schoold District Name</t>
  </si>
  <si>
    <t>XYZ Unified School District</t>
  </si>
  <si>
    <t>Version 1</t>
  </si>
  <si>
    <t>Created by JP Dozier</t>
  </si>
  <si>
    <r>
      <t>Recommended budgeting process</t>
    </r>
    <r>
      <rPr>
        <sz val="12"/>
        <rFont val="Arial"/>
        <family val="0"/>
      </rPr>
      <t xml:space="preserve">
You received two versions of the calculator, </t>
    </r>
    <r>
      <rPr>
        <b/>
        <sz val="12"/>
        <rFont val="Arial"/>
        <family val="2"/>
      </rPr>
      <t>SAMPLE</t>
    </r>
    <r>
      <rPr>
        <sz val="12"/>
        <rFont val="Arial"/>
        <family val="0"/>
      </rPr>
      <t xml:space="preserve"> and </t>
    </r>
    <r>
      <rPr>
        <b/>
        <sz val="12"/>
        <rFont val="Arial"/>
        <family val="2"/>
      </rPr>
      <t>TEMPLATE</t>
    </r>
    <r>
      <rPr>
        <sz val="12"/>
        <rFont val="Arial"/>
        <family val="0"/>
      </rPr>
      <t xml:space="preserve">. This is the </t>
    </r>
    <r>
      <rPr>
        <b/>
        <sz val="12"/>
        <rFont val="Arial"/>
        <family val="2"/>
      </rPr>
      <t>TEMPLATE</t>
    </r>
    <r>
      <rPr>
        <sz val="12"/>
        <rFont val="Arial"/>
        <family val="0"/>
      </rPr>
      <t xml:space="preserve"> version.
1. Become familiar with the calculator by practicing on the </t>
    </r>
    <r>
      <rPr>
        <b/>
        <sz val="12"/>
        <rFont val="Arial"/>
        <family val="2"/>
      </rPr>
      <t>SAMPLE</t>
    </r>
    <r>
      <rPr>
        <sz val="12"/>
        <rFont val="Arial"/>
        <family val="0"/>
      </rPr>
      <t xml:space="preserve"> version that contains sample data. Experiment by making changes in the data. Observe how those changes affect other fields in the worksheet.
2. To begin working on your own calculations, open the blank </t>
    </r>
    <r>
      <rPr>
        <b/>
        <sz val="12"/>
        <rFont val="Arial"/>
        <family val="2"/>
      </rPr>
      <t>TEMPLATE</t>
    </r>
    <r>
      <rPr>
        <sz val="12"/>
        <rFont val="Arial"/>
        <family val="0"/>
      </rPr>
      <t xml:space="preserve"> version and enter your current data. Check to see that the totals on the Proforma worksheet meet your expectations of calculated totals.   
3. Once reconciled, save this document as a master page.
4. Save multiple versions of the master document in order to explore multiple scenarios.  </t>
    </r>
  </si>
  <si>
    <t>Created by J. P. Dozier
Director of Finance, Bon Appétit Management Company
in collaboration with the Center for Ecoliteracy
Downloaded at www.ecoliteracy.org/downloads/rethinking-school-lunch-guide
Copyright 2010 Center for Ecoliteracy</t>
  </si>
  <si>
    <t xml:space="preserve">Enter the name of your program or school district.
If you're doing multiple versions or scenarios, include appropriate title that should appear on the printouts.
</t>
  </si>
  <si>
    <t>Scenario</t>
  </si>
  <si>
    <t>Revenues</t>
  </si>
  <si>
    <t>TOTAL REVENUES</t>
  </si>
  <si>
    <t>Food Cost</t>
  </si>
  <si>
    <t>GROSS PROFIT</t>
  </si>
  <si>
    <t>Labor</t>
  </si>
  <si>
    <t>Management Salaries</t>
  </si>
  <si>
    <t>Management Taxes &amp; Benefits</t>
  </si>
  <si>
    <t>TOTAL LABOR</t>
  </si>
  <si>
    <t>Operating Expenses</t>
  </si>
  <si>
    <t>Office Supplies</t>
  </si>
  <si>
    <t>Laundry &amp; Linen</t>
  </si>
  <si>
    <t>Janitorial Supplies</t>
  </si>
  <si>
    <t>Paper Supplies</t>
  </si>
  <si>
    <t>Liability Insurance</t>
  </si>
  <si>
    <t>Flowers &amp; Decor</t>
  </si>
  <si>
    <t>Printing</t>
  </si>
  <si>
    <t xml:space="preserve">"Full Pay" – parents pay full amount, no assistance.
"Partial Pay" includes Federal and State subsidies.
"Free" is 100% subsidized meals.
</t>
  </si>
  <si>
    <t>To return to your worksheet, click on a tab below</t>
  </si>
  <si>
    <t>Ops Revenue</t>
  </si>
  <si>
    <t>Top Row of School Names</t>
  </si>
  <si>
    <r>
      <t xml:space="preserve">Getting started 
</t>
    </r>
    <r>
      <rPr>
        <sz val="12"/>
        <rFont val="Arial"/>
        <family val="0"/>
      </rPr>
      <t>To begin, click on the Assumptions tab at the bottom of this screen. To build a complete financial calculator, enter the core assumptions about each school  in your district into this worksheet.
Click on the other tabs at the bottom of your screen to see and work with other detailed income and expense worksheets. The final summary report appears on the pro forma worksheet. 
All cells that contain blue letters or numbers require input. They are editable fields in which you can enter district values and information. 
All cells that contain black text are calculations. For general protection, these cells are protected. 
To unprotect these cells, go to Microsoft Excel’s Menu “Tools: Protection: Unprotect Cells.”  There is no password—leave the password field blank and select OK.</t>
    </r>
    <r>
      <rPr>
        <b/>
        <sz val="12"/>
        <rFont val="Arial"/>
        <family val="2"/>
      </rPr>
      <t xml:space="preserve">
</t>
    </r>
  </si>
  <si>
    <r>
      <t xml:space="preserve">TEMPLATE </t>
    </r>
    <r>
      <rPr>
        <sz val="14"/>
        <rFont val="Arial"/>
        <family val="0"/>
      </rPr>
      <t xml:space="preserve"> </t>
    </r>
  </si>
  <si>
    <r>
      <t>Introduction</t>
    </r>
    <r>
      <rPr>
        <sz val="12"/>
        <rFont val="Arial"/>
        <family val="0"/>
      </rPr>
      <t xml:space="preserve">
This tool for financial analysis is designed to help you forecast the financial impact of rethinking your food service models. The calculator contains several individual worksheets that track income and expense categories for a district of up to 15 schools, from elementary through high school. The worksheets are optimized to support "fresh prep" farm-to-school lunch programs that promote healthy outcomes for students and districts. 
This financial calculator is provided for informational purposes only and is not intended, and should not be construed, as a financial advisor or software budgeting application. The Center for Ecoliteracy and Bon Appétit Management Company do not provide technical support or budget advice and you should consult with a professional business advisor about your individual circumstances.</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</si>
</sst>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00_);\(&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_);\(0\)"/>
    <numFmt numFmtId="171" formatCode="0.0%"/>
    <numFmt numFmtId="172" formatCode="0_)"/>
    <numFmt numFmtId="173" formatCode="_(&quot;$&quot;* #,##0_);_(&quot;$&quot;* \(#,##0\);_(&quot;$&quot;* &quot;-&quot;??_);_(@_)"/>
    <numFmt numFmtId="174" formatCode="_(* #,##0_);_(* \(#,##0\);_(* &quot;-&quot;??_);_(@_)"/>
    <numFmt numFmtId="175" formatCode="#,##0.0_);\(#,##0.0\)"/>
    <numFmt numFmtId="176" formatCode="_(&quot;$&quot;* #,##0.0_);_(&quot;$&quot;* \(#,##0.0\);_(&quot;$&quot;* &quot;-&quot;??_);_(@_)"/>
    <numFmt numFmtId="177" formatCode="_(* #,##0.0_);_(* \(#,##0.0\);_(* &quot;-&quot;??_);_(@_)"/>
    <numFmt numFmtId="178" formatCode="0.00_)"/>
    <numFmt numFmtId="179" formatCode="_(* #,##0.0_);_(* \(#,##0.0\);_(* &quot;-&quot;?_);_(@_)"/>
    <numFmt numFmtId="180" formatCode="0.000"/>
    <numFmt numFmtId="181" formatCode="0.0"/>
    <numFmt numFmtId="182" formatCode="&quot;$&quot;#,##0.0_);\(&quot;$&quot;#,##0.0\)"/>
    <numFmt numFmtId="183" formatCode="_(&quot;$&quot;* #,##0.0_);_(&quot;$&quot;* \(#,##0.0\);_(&quot;$&quot;* &quot;-&quot;?_);_(@_)"/>
    <numFmt numFmtId="184" formatCode="mmmm\ d\,\ yyyy"/>
    <numFmt numFmtId="185" formatCode="&quot;Yes&quot;;&quot;Yes&quot;;&quot;No&quot;"/>
    <numFmt numFmtId="186" formatCode="&quot;True&quot;;&quot;True&quot;;&quot;False&quot;"/>
    <numFmt numFmtId="187" formatCode="&quot;On&quot;;&quot;On&quot;;&quot;Off&quot;"/>
    <numFmt numFmtId="188" formatCode="[$€-2]\ #,##0.00_);[Red]\([$€-2]\ #,##0.00\)"/>
    <numFmt numFmtId="189" formatCode="General"/>
    <numFmt numFmtId="190" formatCode="m/d/yy"/>
  </numFmts>
  <fonts count="26">
    <font>
      <sz val="10"/>
      <name val="Arial"/>
      <family val="0"/>
    </font>
    <font>
      <b/>
      <sz val="14"/>
      <color indexed="12"/>
      <name val="Arial"/>
      <family val="2"/>
    </font>
    <font>
      <b/>
      <sz val="14"/>
      <name val="Arial"/>
      <family val="2"/>
    </font>
    <font>
      <b/>
      <sz val="10"/>
      <name val="Arial"/>
      <family val="2"/>
    </font>
    <font>
      <b/>
      <u val="single"/>
      <sz val="10"/>
      <name val="Arial"/>
      <family val="2"/>
    </font>
    <font>
      <b/>
      <sz val="12"/>
      <name val="Arial"/>
      <family val="2"/>
    </font>
    <font>
      <sz val="10"/>
      <color indexed="12"/>
      <name val="Arial"/>
      <family val="2"/>
    </font>
    <font>
      <sz val="10"/>
      <color indexed="8"/>
      <name val="Arial"/>
      <family val="2"/>
    </font>
    <font>
      <b/>
      <sz val="12"/>
      <color indexed="12"/>
      <name val="Arial"/>
      <family val="2"/>
    </font>
    <font>
      <sz val="12"/>
      <color indexed="12"/>
      <name val="Arial"/>
      <family val="2"/>
    </font>
    <font>
      <u val="single"/>
      <sz val="10"/>
      <name val="Arial"/>
      <family val="2"/>
    </font>
    <font>
      <sz val="10"/>
      <color indexed="10"/>
      <name val="Arial"/>
      <family val="0"/>
    </font>
    <font>
      <b/>
      <sz val="10"/>
      <color indexed="10"/>
      <name val="Arial"/>
      <family val="2"/>
    </font>
    <font>
      <b/>
      <sz val="10"/>
      <color indexed="8"/>
      <name val="Arial"/>
      <family val="2"/>
    </font>
    <font>
      <u val="single"/>
      <sz val="10"/>
      <color indexed="12"/>
      <name val="Arial"/>
      <family val="0"/>
    </font>
    <font>
      <u val="single"/>
      <sz val="10"/>
      <color indexed="36"/>
      <name val="Arial"/>
      <family val="0"/>
    </font>
    <font>
      <i/>
      <sz val="10"/>
      <name val="Arial"/>
      <family val="2"/>
    </font>
    <font>
      <b/>
      <i/>
      <sz val="10"/>
      <name val="Arial"/>
      <family val="2"/>
    </font>
    <font>
      <sz val="9"/>
      <color indexed="12"/>
      <name val="Arial"/>
      <family val="2"/>
    </font>
    <font>
      <sz val="9"/>
      <name val="Arial"/>
      <family val="2"/>
    </font>
    <font>
      <sz val="9"/>
      <color indexed="23"/>
      <name val="Arial"/>
      <family val="2"/>
    </font>
    <font>
      <b/>
      <sz val="18"/>
      <name val="Arial"/>
      <family val="2"/>
    </font>
    <font>
      <b/>
      <sz val="18"/>
      <color indexed="63"/>
      <name val="Arial"/>
      <family val="0"/>
    </font>
    <font>
      <sz val="12"/>
      <name val="Arial"/>
      <family val="0"/>
    </font>
    <font>
      <i/>
      <sz val="10"/>
      <color indexed="12"/>
      <name val="Arial"/>
      <family val="0"/>
    </font>
    <font>
      <sz val="14"/>
      <name val="Arial"/>
      <family val="0"/>
    </font>
  </fonts>
  <fills count="6">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13"/>
        <bgColor indexed="64"/>
      </patternFill>
    </fill>
  </fills>
  <borders count="51">
    <border>
      <left/>
      <right/>
      <top/>
      <bottom/>
      <diagonal/>
    </border>
    <border>
      <left style="thin"/>
      <right style="thin"/>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style="medium"/>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double"/>
    </border>
    <border>
      <left style="medium"/>
      <right style="medium"/>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0" fillId="0" borderId="0">
      <alignment vertical="top" wrapText="1"/>
      <protection/>
    </xf>
    <xf numFmtId="0" fontId="18" fillId="0" borderId="0">
      <alignment vertical="top" wrapText="1"/>
      <protection/>
    </xf>
    <xf numFmtId="0" fontId="6" fillId="0" borderId="0">
      <alignment vertical="top" wrapText="1"/>
      <protection/>
    </xf>
    <xf numFmtId="0" fontId="14" fillId="0" borderId="0" applyNumberFormat="0" applyFill="0" applyBorder="0" applyAlignment="0" applyProtection="0"/>
    <xf numFmtId="9" fontId="0" fillId="0" borderId="0" applyFont="0" applyFill="0" applyBorder="0" applyAlignment="0" applyProtection="0"/>
  </cellStyleXfs>
  <cellXfs count="453">
    <xf numFmtId="0" fontId="0" fillId="0" borderId="0" xfId="0" applyAlignment="1">
      <alignment/>
    </xf>
    <xf numFmtId="0" fontId="0" fillId="0" borderId="0" xfId="0" applyFont="1" applyAlignment="1" applyProtection="1">
      <alignment horizontal="left"/>
      <protection/>
    </xf>
    <xf numFmtId="0" fontId="3" fillId="0" borderId="0" xfId="0" applyFont="1" applyAlignment="1" applyProtection="1">
      <alignment horizontal="left"/>
      <protection/>
    </xf>
    <xf numFmtId="0" fontId="3" fillId="0" borderId="0" xfId="0" applyFont="1" applyBorder="1" applyAlignment="1" applyProtection="1">
      <alignment horizontal="center"/>
      <protection/>
    </xf>
    <xf numFmtId="0" fontId="1" fillId="0" borderId="0" xfId="0" applyFont="1" applyBorder="1" applyAlignment="1" applyProtection="1">
      <alignment horizontal="centerContinuous"/>
      <protection locked="0"/>
    </xf>
    <xf numFmtId="178" fontId="6" fillId="0" borderId="1" xfId="0" applyNumberFormat="1" applyFont="1" applyBorder="1" applyAlignment="1" applyProtection="1">
      <alignment/>
      <protection locked="0"/>
    </xf>
    <xf numFmtId="0" fontId="3" fillId="0" borderId="2" xfId="0" applyFont="1" applyBorder="1" applyAlignment="1" applyProtection="1">
      <alignment horizontal="left"/>
      <protection/>
    </xf>
    <xf numFmtId="5" fontId="0" fillId="0" borderId="3" xfId="0" applyNumberFormat="1" applyFont="1" applyBorder="1" applyAlignment="1" applyProtection="1">
      <alignment/>
      <protection/>
    </xf>
    <xf numFmtId="5" fontId="0" fillId="0" borderId="2" xfId="0" applyNumberFormat="1" applyFont="1" applyBorder="1" applyAlignment="1" applyProtection="1">
      <alignment horizontal="left"/>
      <protection/>
    </xf>
    <xf numFmtId="5" fontId="0" fillId="0" borderId="2" xfId="0" applyNumberFormat="1" applyFont="1" applyBorder="1" applyAlignment="1" applyProtection="1" quotePrefix="1">
      <alignment horizontal="left"/>
      <protection/>
    </xf>
    <xf numFmtId="5" fontId="0" fillId="0" borderId="4" xfId="0" applyNumberFormat="1" applyFont="1" applyBorder="1" applyAlignment="1" applyProtection="1">
      <alignment/>
      <protection/>
    </xf>
    <xf numFmtId="37" fontId="0" fillId="0" borderId="5" xfId="0" applyNumberFormat="1" applyFont="1" applyBorder="1" applyAlignment="1" applyProtection="1">
      <alignment/>
      <protection/>
    </xf>
    <xf numFmtId="37" fontId="0" fillId="0" borderId="6" xfId="0" applyNumberFormat="1" applyFont="1" applyBorder="1" applyAlignment="1" applyProtection="1">
      <alignment/>
      <protection/>
    </xf>
    <xf numFmtId="173" fontId="0" fillId="0" borderId="7" xfId="17" applyNumberFormat="1" applyFont="1" applyBorder="1" applyAlignment="1" applyProtection="1">
      <alignment/>
      <protection/>
    </xf>
    <xf numFmtId="0" fontId="1" fillId="0" borderId="7" xfId="0" applyFont="1" applyBorder="1" applyAlignment="1" applyProtection="1">
      <alignment/>
      <protection locked="0"/>
    </xf>
    <xf numFmtId="0" fontId="0" fillId="0" borderId="7" xfId="0" applyFont="1" applyBorder="1" applyAlignment="1" applyProtection="1">
      <alignment horizontal="left"/>
      <protection/>
    </xf>
    <xf numFmtId="0" fontId="0" fillId="0" borderId="0" xfId="0" applyFont="1" applyBorder="1" applyAlignment="1" applyProtection="1">
      <alignment horizontal="left"/>
      <protection/>
    </xf>
    <xf numFmtId="44" fontId="6" fillId="0" borderId="8" xfId="17" applyFont="1" applyBorder="1" applyAlignment="1" applyProtection="1">
      <alignment/>
      <protection locked="0"/>
    </xf>
    <xf numFmtId="42" fontId="0" fillId="0" borderId="0" xfId="0" applyNumberFormat="1" applyFont="1" applyAlignment="1" applyProtection="1">
      <alignment horizontal="left"/>
      <protection/>
    </xf>
    <xf numFmtId="42" fontId="3" fillId="0" borderId="0" xfId="0" applyNumberFormat="1" applyFont="1" applyBorder="1" applyAlignment="1" applyProtection="1">
      <alignment horizontal="left"/>
      <protection/>
    </xf>
    <xf numFmtId="42" fontId="0" fillId="0" borderId="9" xfId="0" applyNumberFormat="1" applyFont="1" applyBorder="1" applyAlignment="1" applyProtection="1">
      <alignment horizontal="left"/>
      <protection/>
    </xf>
    <xf numFmtId="42" fontId="0" fillId="0" borderId="0" xfId="0" applyNumberFormat="1" applyFont="1" applyBorder="1" applyAlignment="1" applyProtection="1">
      <alignment horizontal="left"/>
      <protection/>
    </xf>
    <xf numFmtId="42" fontId="3" fillId="0" borderId="0" xfId="0" applyNumberFormat="1" applyFont="1" applyAlignment="1" applyProtection="1">
      <alignment horizontal="left"/>
      <protection/>
    </xf>
    <xf numFmtId="44" fontId="6" fillId="0" borderId="5" xfId="17" applyFont="1" applyFill="1" applyBorder="1" applyAlignment="1" applyProtection="1">
      <alignment/>
      <protection locked="0"/>
    </xf>
    <xf numFmtId="44" fontId="6" fillId="0" borderId="7" xfId="17" applyFont="1" applyFill="1" applyBorder="1" applyAlignment="1" applyProtection="1">
      <alignment/>
      <protection locked="0"/>
    </xf>
    <xf numFmtId="44" fontId="6" fillId="0" borderId="6" xfId="17" applyFont="1" applyFill="1" applyBorder="1" applyAlignment="1" applyProtection="1">
      <alignment/>
      <protection locked="0"/>
    </xf>
    <xf numFmtId="44" fontId="0" fillId="0" borderId="8" xfId="17" applyFont="1" applyBorder="1" applyAlignment="1" applyProtection="1">
      <alignment/>
      <protection locked="0"/>
    </xf>
    <xf numFmtId="171" fontId="6" fillId="0" borderId="8" xfId="0" applyNumberFormat="1" applyFont="1" applyBorder="1" applyAlignment="1" applyProtection="1">
      <alignment/>
      <protection locked="0"/>
    </xf>
    <xf numFmtId="0" fontId="0" fillId="0" borderId="0" xfId="0" applyFont="1" applyFill="1" applyBorder="1" applyAlignment="1" applyProtection="1">
      <alignment horizontal="left"/>
      <protection/>
    </xf>
    <xf numFmtId="0" fontId="10" fillId="0" borderId="0" xfId="0" applyFont="1" applyAlignment="1" applyProtection="1">
      <alignment horizontal="left"/>
      <protection/>
    </xf>
    <xf numFmtId="0" fontId="0" fillId="0" borderId="7" xfId="0" applyFont="1" applyFill="1" applyBorder="1" applyAlignment="1" applyProtection="1">
      <alignment horizontal="left"/>
      <protection/>
    </xf>
    <xf numFmtId="0" fontId="0" fillId="0" borderId="6" xfId="0" applyFont="1" applyFill="1" applyBorder="1" applyAlignment="1" applyProtection="1">
      <alignment horizontal="left"/>
      <protection/>
    </xf>
    <xf numFmtId="173" fontId="3" fillId="0" borderId="0" xfId="17" applyNumberFormat="1" applyFont="1" applyAlignment="1" applyProtection="1">
      <alignment horizontal="left"/>
      <protection/>
    </xf>
    <xf numFmtId="0" fontId="0" fillId="0" borderId="0" xfId="0" applyAlignment="1" applyProtection="1">
      <alignment/>
      <protection hidden="1"/>
    </xf>
    <xf numFmtId="0" fontId="3" fillId="0" borderId="0" xfId="0" applyFont="1" applyAlignment="1" applyProtection="1">
      <alignment horizontal="right"/>
      <protection hidden="1"/>
    </xf>
    <xf numFmtId="0" fontId="3" fillId="2" borderId="10" xfId="0" applyFont="1" applyFill="1" applyBorder="1" applyAlignment="1" applyProtection="1">
      <alignment/>
      <protection hidden="1"/>
    </xf>
    <xf numFmtId="0" fontId="0" fillId="0" borderId="5" xfId="0" applyBorder="1" applyAlignment="1" applyProtection="1">
      <alignment/>
      <protection hidden="1"/>
    </xf>
    <xf numFmtId="0" fontId="0" fillId="0" borderId="7" xfId="0" applyBorder="1" applyAlignment="1" applyProtection="1">
      <alignment/>
      <protection hidden="1"/>
    </xf>
    <xf numFmtId="0" fontId="0" fillId="0" borderId="7" xfId="0" applyFont="1" applyBorder="1" applyAlignment="1" applyProtection="1">
      <alignment horizontal="center"/>
      <protection hidden="1"/>
    </xf>
    <xf numFmtId="0" fontId="0" fillId="0" borderId="6" xfId="0" applyBorder="1" applyAlignment="1" applyProtection="1">
      <alignment/>
      <protection hidden="1"/>
    </xf>
    <xf numFmtId="0" fontId="0" fillId="2" borderId="11" xfId="0" applyFill="1" applyBorder="1" applyAlignment="1" applyProtection="1">
      <alignment/>
      <protection hidden="1"/>
    </xf>
    <xf numFmtId="0" fontId="0" fillId="2" borderId="12" xfId="0" applyFill="1" applyBorder="1" applyAlignment="1" applyProtection="1">
      <alignment/>
      <protection hidden="1"/>
    </xf>
    <xf numFmtId="0" fontId="0" fillId="0" borderId="13" xfId="0" applyBorder="1" applyAlignment="1" applyProtection="1">
      <alignment horizontal="center"/>
      <protection hidden="1"/>
    </xf>
    <xf numFmtId="0" fontId="0" fillId="0" borderId="7" xfId="0" applyFont="1" applyBorder="1" applyAlignment="1" applyProtection="1">
      <alignment/>
      <protection hidden="1"/>
    </xf>
    <xf numFmtId="0" fontId="0" fillId="0" borderId="6" xfId="0" applyFont="1" applyBorder="1" applyAlignment="1" applyProtection="1">
      <alignment/>
      <protection hidden="1"/>
    </xf>
    <xf numFmtId="0" fontId="3" fillId="2" borderId="3" xfId="0" applyFont="1" applyFill="1" applyBorder="1" applyAlignment="1" applyProtection="1">
      <alignment/>
      <protection hidden="1"/>
    </xf>
    <xf numFmtId="0" fontId="0" fillId="2" borderId="14" xfId="0" applyFill="1" applyBorder="1" applyAlignment="1" applyProtection="1">
      <alignment/>
      <protection hidden="1"/>
    </xf>
    <xf numFmtId="0" fontId="0" fillId="2" borderId="15" xfId="0" applyFill="1" applyBorder="1" applyAlignment="1" applyProtection="1">
      <alignment/>
      <protection hidden="1"/>
    </xf>
    <xf numFmtId="0" fontId="0" fillId="0" borderId="3" xfId="0" applyFont="1" applyFill="1" applyBorder="1" applyAlignment="1" applyProtection="1">
      <alignment/>
      <protection hidden="1"/>
    </xf>
    <xf numFmtId="0" fontId="0" fillId="0" borderId="5" xfId="0" applyFill="1" applyBorder="1" applyAlignment="1" applyProtection="1">
      <alignment horizontal="center"/>
      <protection hidden="1"/>
    </xf>
    <xf numFmtId="0" fontId="0" fillId="0" borderId="2" xfId="0" applyBorder="1" applyAlignment="1" applyProtection="1">
      <alignment/>
      <protection hidden="1"/>
    </xf>
    <xf numFmtId="0" fontId="0" fillId="0" borderId="7" xfId="0" applyBorder="1" applyAlignment="1" applyProtection="1">
      <alignment horizontal="center"/>
      <protection hidden="1"/>
    </xf>
    <xf numFmtId="0" fontId="0" fillId="0" borderId="0" xfId="0" applyBorder="1" applyAlignment="1" applyProtection="1">
      <alignment horizontal="center"/>
      <protection hidden="1"/>
    </xf>
    <xf numFmtId="0" fontId="0" fillId="0" borderId="8" xfId="0" applyBorder="1" applyAlignment="1" applyProtection="1">
      <alignment horizontal="center"/>
      <protection hidden="1"/>
    </xf>
    <xf numFmtId="0" fontId="0" fillId="0" borderId="16" xfId="0" applyBorder="1" applyAlignment="1" applyProtection="1">
      <alignment/>
      <protection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2" xfId="0" applyBorder="1" applyAlignment="1" applyProtection="1">
      <alignment horizontal="left"/>
      <protection hidden="1"/>
    </xf>
    <xf numFmtId="0" fontId="0" fillId="0" borderId="16" xfId="0" applyBorder="1" applyAlignment="1" applyProtection="1">
      <alignment horizontal="left"/>
      <protection hidden="1"/>
    </xf>
    <xf numFmtId="0" fontId="0" fillId="0" borderId="20" xfId="0" applyBorder="1" applyAlignment="1" applyProtection="1">
      <alignment horizontal="left"/>
      <protection hidden="1"/>
    </xf>
    <xf numFmtId="44" fontId="0" fillId="0" borderId="21" xfId="17" applyFont="1" applyBorder="1" applyAlignment="1" applyProtection="1">
      <alignment horizontal="left"/>
      <protection hidden="1"/>
    </xf>
    <xf numFmtId="44" fontId="0" fillId="0" borderId="22" xfId="17" applyFont="1" applyBorder="1" applyAlignment="1" applyProtection="1">
      <alignment horizontal="left"/>
      <protection hidden="1"/>
    </xf>
    <xf numFmtId="44" fontId="0" fillId="0" borderId="23" xfId="17" applyFont="1" applyBorder="1" applyAlignment="1" applyProtection="1">
      <alignment horizontal="left"/>
      <protection hidden="1"/>
    </xf>
    <xf numFmtId="0" fontId="3" fillId="0" borderId="4" xfId="0" applyFont="1" applyBorder="1" applyAlignment="1" applyProtection="1">
      <alignment horizontal="left"/>
      <protection hidden="1"/>
    </xf>
    <xf numFmtId="173" fontId="3" fillId="0" borderId="6" xfId="17" applyNumberFormat="1" applyFont="1" applyBorder="1" applyAlignment="1" applyProtection="1">
      <alignment horizontal="left"/>
      <protection hidden="1"/>
    </xf>
    <xf numFmtId="173" fontId="3" fillId="0" borderId="9" xfId="17" applyNumberFormat="1" applyFont="1" applyBorder="1" applyAlignment="1" applyProtection="1">
      <alignment horizontal="left"/>
      <protection hidden="1"/>
    </xf>
    <xf numFmtId="173" fontId="3" fillId="0" borderId="24" xfId="17" applyNumberFormat="1" applyFont="1" applyBorder="1" applyAlignment="1" applyProtection="1">
      <alignment horizontal="left"/>
      <protection hidden="1"/>
    </xf>
    <xf numFmtId="0" fontId="6" fillId="0" borderId="5" xfId="0" applyFont="1" applyBorder="1" applyAlignment="1" applyProtection="1">
      <alignment horizontal="center"/>
      <protection locked="0"/>
    </xf>
    <xf numFmtId="0" fontId="6" fillId="0" borderId="7" xfId="0" applyFont="1" applyBorder="1" applyAlignment="1" applyProtection="1">
      <alignment horizontal="center"/>
      <protection locked="0"/>
    </xf>
    <xf numFmtId="9" fontId="6" fillId="0" borderId="7" xfId="24" applyFont="1" applyBorder="1" applyAlignment="1" applyProtection="1">
      <alignment horizontal="center"/>
      <protection locked="0"/>
    </xf>
    <xf numFmtId="9" fontId="6" fillId="0" borderId="6" xfId="24" applyFont="1" applyBorder="1" applyAlignment="1" applyProtection="1">
      <alignment horizontal="center"/>
      <protection locked="0"/>
    </xf>
    <xf numFmtId="0" fontId="3" fillId="3" borderId="25" xfId="0" applyFont="1" applyFill="1" applyBorder="1" applyAlignment="1" applyProtection="1">
      <alignment/>
      <protection hidden="1"/>
    </xf>
    <xf numFmtId="0" fontId="0" fillId="3" borderId="26" xfId="0" applyFont="1" applyFill="1" applyBorder="1" applyAlignment="1" applyProtection="1">
      <alignment/>
      <protection hidden="1"/>
    </xf>
    <xf numFmtId="0" fontId="0" fillId="3" borderId="27" xfId="0" applyFont="1" applyFill="1" applyBorder="1" applyAlignment="1" applyProtection="1">
      <alignment/>
      <protection hidden="1"/>
    </xf>
    <xf numFmtId="0" fontId="0" fillId="0" borderId="0" xfId="0" applyFont="1" applyAlignment="1" applyProtection="1">
      <alignment/>
      <protection hidden="1"/>
    </xf>
    <xf numFmtId="0" fontId="3" fillId="3" borderId="28" xfId="0" applyFont="1" applyFill="1" applyBorder="1" applyAlignment="1" applyProtection="1">
      <alignment/>
      <protection hidden="1"/>
    </xf>
    <xf numFmtId="0" fontId="3" fillId="3" borderId="29" xfId="0" applyFont="1" applyFill="1" applyBorder="1" applyAlignment="1" applyProtection="1">
      <alignment/>
      <protection hidden="1"/>
    </xf>
    <xf numFmtId="0" fontId="3" fillId="3" borderId="30" xfId="0" applyFont="1" applyFill="1" applyBorder="1" applyAlignment="1" applyProtection="1">
      <alignment/>
      <protection hidden="1"/>
    </xf>
    <xf numFmtId="0" fontId="3" fillId="3" borderId="31" xfId="0" applyFont="1" applyFill="1" applyBorder="1" applyAlignment="1" applyProtection="1">
      <alignment/>
      <protection hidden="1"/>
    </xf>
    <xf numFmtId="0" fontId="3" fillId="3" borderId="32" xfId="0" applyFont="1" applyFill="1" applyBorder="1" applyAlignment="1" applyProtection="1">
      <alignment/>
      <protection hidden="1"/>
    </xf>
    <xf numFmtId="0" fontId="3" fillId="3" borderId="33" xfId="0" applyFont="1" applyFill="1" applyBorder="1" applyAlignment="1" applyProtection="1">
      <alignment/>
      <protection hidden="1"/>
    </xf>
    <xf numFmtId="0" fontId="3" fillId="3" borderId="31" xfId="0" applyFont="1" applyFill="1" applyBorder="1" applyAlignment="1" applyProtection="1">
      <alignment horizontal="left"/>
      <protection hidden="1"/>
    </xf>
    <xf numFmtId="0" fontId="6" fillId="0" borderId="0" xfId="0" applyFont="1" applyAlignment="1" applyProtection="1">
      <alignment/>
      <protection hidden="1"/>
    </xf>
    <xf numFmtId="0" fontId="3" fillId="0" borderId="2" xfId="0" applyFont="1" applyBorder="1" applyAlignment="1" applyProtection="1">
      <alignment/>
      <protection hidden="1"/>
    </xf>
    <xf numFmtId="0" fontId="0" fillId="0" borderId="0" xfId="0" applyFont="1" applyBorder="1" applyAlignment="1" applyProtection="1">
      <alignment/>
      <protection hidden="1"/>
    </xf>
    <xf numFmtId="0" fontId="0" fillId="0" borderId="8" xfId="0" applyFont="1" applyBorder="1" applyAlignment="1" applyProtection="1">
      <alignment/>
      <protection hidden="1"/>
    </xf>
    <xf numFmtId="0" fontId="3" fillId="2" borderId="2" xfId="0" applyFont="1" applyFill="1" applyBorder="1" applyAlignment="1" applyProtection="1">
      <alignment/>
      <protection hidden="1"/>
    </xf>
    <xf numFmtId="0" fontId="0" fillId="2" borderId="0" xfId="0" applyFont="1" applyFill="1" applyBorder="1" applyAlignment="1" applyProtection="1">
      <alignment/>
      <protection hidden="1"/>
    </xf>
    <xf numFmtId="0" fontId="0" fillId="2" borderId="8" xfId="0" applyFont="1" applyFill="1" applyBorder="1" applyAlignment="1" applyProtection="1">
      <alignment/>
      <protection hidden="1"/>
    </xf>
    <xf numFmtId="0" fontId="3" fillId="0" borderId="2" xfId="0" applyFont="1" applyBorder="1" applyAlignment="1" applyProtection="1">
      <alignment horizontal="left"/>
      <protection hidden="1"/>
    </xf>
    <xf numFmtId="0" fontId="3" fillId="0" borderId="0" xfId="0" applyFont="1" applyBorder="1" applyAlignment="1" applyProtection="1" quotePrefix="1">
      <alignment horizontal="center"/>
      <protection hidden="1"/>
    </xf>
    <xf numFmtId="0" fontId="3" fillId="0" borderId="8" xfId="0" applyFont="1" applyBorder="1" applyAlignment="1" applyProtection="1">
      <alignment horizontal="right"/>
      <protection hidden="1"/>
    </xf>
    <xf numFmtId="0" fontId="3" fillId="2" borderId="2" xfId="0" applyFont="1" applyFill="1" applyBorder="1" applyAlignment="1" applyProtection="1">
      <alignment horizontal="left"/>
      <protection hidden="1"/>
    </xf>
    <xf numFmtId="0" fontId="3" fillId="2" borderId="0" xfId="0" applyFont="1" applyFill="1" applyBorder="1" applyAlignment="1" applyProtection="1" quotePrefix="1">
      <alignment horizontal="center"/>
      <protection hidden="1"/>
    </xf>
    <xf numFmtId="0" fontId="3" fillId="2" borderId="8" xfId="0" applyFont="1" applyFill="1" applyBorder="1" applyAlignment="1" applyProtection="1">
      <alignment horizontal="right"/>
      <protection hidden="1"/>
    </xf>
    <xf numFmtId="0" fontId="0" fillId="0" borderId="0" xfId="0" applyFont="1" applyBorder="1" applyAlignment="1" applyProtection="1">
      <alignment horizontal="left"/>
      <protection hidden="1"/>
    </xf>
    <xf numFmtId="0" fontId="3" fillId="0" borderId="0" xfId="0" applyFont="1" applyBorder="1" applyAlignment="1" applyProtection="1">
      <alignment/>
      <protection hidden="1"/>
    </xf>
    <xf numFmtId="0" fontId="0" fillId="2" borderId="0" xfId="0" applyFont="1" applyFill="1" applyBorder="1" applyAlignment="1" applyProtection="1">
      <alignment horizontal="left"/>
      <protection hidden="1"/>
    </xf>
    <xf numFmtId="171" fontId="0" fillId="2" borderId="8" xfId="0" applyNumberFormat="1" applyFont="1" applyFill="1" applyBorder="1" applyAlignment="1" applyProtection="1">
      <alignment/>
      <protection hidden="1"/>
    </xf>
    <xf numFmtId="172" fontId="7" fillId="0" borderId="8" xfId="0" applyNumberFormat="1" applyFont="1" applyBorder="1" applyAlignment="1" applyProtection="1">
      <alignment/>
      <protection hidden="1"/>
    </xf>
    <xf numFmtId="172" fontId="0" fillId="2" borderId="8" xfId="0" applyNumberFormat="1" applyFont="1" applyFill="1" applyBorder="1" applyAlignment="1" applyProtection="1">
      <alignment/>
      <protection hidden="1"/>
    </xf>
    <xf numFmtId="0" fontId="0" fillId="4" borderId="0" xfId="0" applyFont="1" applyFill="1" applyBorder="1" applyAlignment="1" applyProtection="1">
      <alignment horizontal="left"/>
      <protection hidden="1"/>
    </xf>
    <xf numFmtId="0" fontId="0" fillId="4" borderId="0" xfId="0" applyFont="1" applyFill="1" applyBorder="1" applyAlignment="1" applyProtection="1">
      <alignment/>
      <protection hidden="1"/>
    </xf>
    <xf numFmtId="44" fontId="0" fillId="4" borderId="8" xfId="17" applyFont="1" applyFill="1" applyBorder="1" applyAlignment="1" applyProtection="1">
      <alignment/>
      <protection hidden="1"/>
    </xf>
    <xf numFmtId="173" fontId="0" fillId="4" borderId="8" xfId="17" applyNumberFormat="1" applyFont="1" applyFill="1" applyBorder="1" applyAlignment="1" applyProtection="1">
      <alignment/>
      <protection hidden="1"/>
    </xf>
    <xf numFmtId="44" fontId="0" fillId="0" borderId="8" xfId="17" applyFont="1" applyBorder="1" applyAlignment="1" applyProtection="1">
      <alignment/>
      <protection hidden="1"/>
    </xf>
    <xf numFmtId="44" fontId="0" fillId="0" borderId="8" xfId="0" applyNumberFormat="1" applyFont="1" applyBorder="1" applyAlignment="1" applyProtection="1">
      <alignment/>
      <protection hidden="1"/>
    </xf>
    <xf numFmtId="44" fontId="0" fillId="2" borderId="8" xfId="0" applyNumberFormat="1" applyFont="1" applyFill="1" applyBorder="1" applyAlignment="1" applyProtection="1">
      <alignment/>
      <protection hidden="1"/>
    </xf>
    <xf numFmtId="0" fontId="3" fillId="0" borderId="20" xfId="0" applyFont="1" applyBorder="1" applyAlignment="1" applyProtection="1">
      <alignment/>
      <protection hidden="1"/>
    </xf>
    <xf numFmtId="0" fontId="0" fillId="0" borderId="22" xfId="0" applyFont="1" applyBorder="1" applyAlignment="1" applyProtection="1">
      <alignment horizontal="left"/>
      <protection hidden="1"/>
    </xf>
    <xf numFmtId="0" fontId="3" fillId="0" borderId="22" xfId="0" applyFont="1" applyBorder="1" applyAlignment="1" applyProtection="1">
      <alignment/>
      <protection hidden="1"/>
    </xf>
    <xf numFmtId="0" fontId="0" fillId="0" borderId="23" xfId="0" applyFont="1" applyBorder="1" applyAlignment="1" applyProtection="1">
      <alignment/>
      <protection hidden="1"/>
    </xf>
    <xf numFmtId="0" fontId="0" fillId="0" borderId="22" xfId="0" applyFont="1" applyBorder="1" applyAlignment="1" applyProtection="1">
      <alignment/>
      <protection hidden="1"/>
    </xf>
    <xf numFmtId="0" fontId="3" fillId="2" borderId="20" xfId="0" applyFont="1" applyFill="1" applyBorder="1" applyAlignment="1" applyProtection="1">
      <alignment/>
      <protection hidden="1"/>
    </xf>
    <xf numFmtId="0" fontId="0" fillId="2" borderId="22" xfId="0" applyFont="1" applyFill="1" applyBorder="1" applyAlignment="1" applyProtection="1">
      <alignment horizontal="left"/>
      <protection hidden="1"/>
    </xf>
    <xf numFmtId="0" fontId="0" fillId="2" borderId="22" xfId="0" applyFont="1" applyFill="1" applyBorder="1" applyAlignment="1" applyProtection="1">
      <alignment/>
      <protection hidden="1"/>
    </xf>
    <xf numFmtId="0" fontId="0" fillId="2" borderId="23" xfId="0" applyFont="1" applyFill="1" applyBorder="1" applyAlignment="1" applyProtection="1">
      <alignment/>
      <protection hidden="1"/>
    </xf>
    <xf numFmtId="0" fontId="3" fillId="0" borderId="16" xfId="0" applyFont="1" applyBorder="1" applyAlignment="1" applyProtection="1">
      <alignment/>
      <protection hidden="1"/>
    </xf>
    <xf numFmtId="0" fontId="0" fillId="0" borderId="18" xfId="0" applyFont="1" applyBorder="1" applyAlignment="1" applyProtection="1">
      <alignment horizontal="left"/>
      <protection hidden="1"/>
    </xf>
    <xf numFmtId="0" fontId="3" fillId="0" borderId="18" xfId="0" applyFont="1" applyBorder="1" applyAlignment="1" applyProtection="1">
      <alignment/>
      <protection hidden="1"/>
    </xf>
    <xf numFmtId="173" fontId="0" fillId="0" borderId="19" xfId="17" applyNumberFormat="1" applyFont="1" applyBorder="1" applyAlignment="1" applyProtection="1">
      <alignment/>
      <protection hidden="1"/>
    </xf>
    <xf numFmtId="0" fontId="0" fillId="0" borderId="18" xfId="0" applyFont="1" applyBorder="1" applyAlignment="1" applyProtection="1">
      <alignment/>
      <protection hidden="1"/>
    </xf>
    <xf numFmtId="0" fontId="3" fillId="2" borderId="16" xfId="0" applyFont="1" applyFill="1" applyBorder="1" applyAlignment="1" applyProtection="1">
      <alignment/>
      <protection hidden="1"/>
    </xf>
    <xf numFmtId="0" fontId="0" fillId="2" borderId="18" xfId="0" applyFont="1" applyFill="1" applyBorder="1" applyAlignment="1" applyProtection="1">
      <alignment horizontal="left"/>
      <protection hidden="1"/>
    </xf>
    <xf numFmtId="0" fontId="0" fillId="2" borderId="18" xfId="0" applyFont="1" applyFill="1" applyBorder="1" applyAlignment="1" applyProtection="1">
      <alignment/>
      <protection hidden="1"/>
    </xf>
    <xf numFmtId="173" fontId="0" fillId="2" borderId="19" xfId="17" applyNumberFormat="1" applyFont="1" applyFill="1" applyBorder="1" applyAlignment="1" applyProtection="1">
      <alignment/>
      <protection hidden="1"/>
    </xf>
    <xf numFmtId="0" fontId="3" fillId="0" borderId="31" xfId="0" applyFont="1" applyBorder="1" applyAlignment="1" applyProtection="1">
      <alignment/>
      <protection hidden="1"/>
    </xf>
    <xf numFmtId="0" fontId="0" fillId="0" borderId="34" xfId="0" applyFont="1" applyBorder="1" applyAlignment="1" applyProtection="1">
      <alignment/>
      <protection hidden="1"/>
    </xf>
    <xf numFmtId="0" fontId="3" fillId="0" borderId="34" xfId="0" applyFont="1" applyBorder="1" applyAlignment="1" applyProtection="1">
      <alignment/>
      <protection hidden="1"/>
    </xf>
    <xf numFmtId="0" fontId="0" fillId="0" borderId="35" xfId="0" applyFont="1" applyBorder="1" applyAlignment="1" applyProtection="1">
      <alignment/>
      <protection hidden="1"/>
    </xf>
    <xf numFmtId="0" fontId="3" fillId="2" borderId="31" xfId="0" applyFont="1" applyFill="1" applyBorder="1" applyAlignment="1" applyProtection="1">
      <alignment/>
      <protection hidden="1"/>
    </xf>
    <xf numFmtId="0" fontId="0" fillId="2" borderId="34" xfId="0" applyFont="1" applyFill="1" applyBorder="1" applyAlignment="1" applyProtection="1">
      <alignment/>
      <protection hidden="1"/>
    </xf>
    <xf numFmtId="0" fontId="0" fillId="2" borderId="35" xfId="0" applyFont="1" applyFill="1" applyBorder="1" applyAlignment="1" applyProtection="1">
      <alignment/>
      <protection hidden="1"/>
    </xf>
    <xf numFmtId="172" fontId="0" fillId="4" borderId="8" xfId="0" applyNumberFormat="1" applyFont="1" applyFill="1" applyBorder="1" applyAlignment="1" applyProtection="1">
      <alignment/>
      <protection hidden="1"/>
    </xf>
    <xf numFmtId="173" fontId="0" fillId="2" borderId="8" xfId="17" applyNumberFormat="1" applyFont="1" applyFill="1" applyBorder="1" applyAlignment="1" applyProtection="1">
      <alignment/>
      <protection hidden="1"/>
    </xf>
    <xf numFmtId="173" fontId="0" fillId="0" borderId="8" xfId="17" applyNumberFormat="1" applyFont="1" applyBorder="1" applyAlignment="1" applyProtection="1">
      <alignment/>
      <protection hidden="1"/>
    </xf>
    <xf numFmtId="0" fontId="3" fillId="2" borderId="3" xfId="0" applyFont="1" applyFill="1" applyBorder="1" applyAlignment="1" applyProtection="1">
      <alignment horizontal="left"/>
      <protection hidden="1"/>
    </xf>
    <xf numFmtId="0" fontId="0" fillId="2" borderId="14" xfId="0" applyFont="1" applyFill="1" applyBorder="1" applyAlignment="1" applyProtection="1">
      <alignment/>
      <protection hidden="1"/>
    </xf>
    <xf numFmtId="0" fontId="3" fillId="2" borderId="14" xfId="0" applyFont="1" applyFill="1" applyBorder="1" applyAlignment="1" applyProtection="1">
      <alignment/>
      <protection hidden="1"/>
    </xf>
    <xf numFmtId="0" fontId="0" fillId="2" borderId="15" xfId="0" applyFont="1" applyFill="1" applyBorder="1" applyAlignment="1" applyProtection="1">
      <alignment/>
      <protection hidden="1"/>
    </xf>
    <xf numFmtId="0" fontId="3" fillId="2" borderId="0" xfId="0" applyFont="1" applyFill="1" applyBorder="1" applyAlignment="1" applyProtection="1" quotePrefix="1">
      <alignment horizontal="left"/>
      <protection hidden="1"/>
    </xf>
    <xf numFmtId="42" fontId="0" fillId="2" borderId="8" xfId="0" applyNumberFormat="1" applyFont="1" applyFill="1" applyBorder="1" applyAlignment="1" applyProtection="1">
      <alignment horizontal="left"/>
      <protection hidden="1"/>
    </xf>
    <xf numFmtId="42" fontId="3" fillId="2" borderId="2" xfId="0" applyNumberFormat="1" applyFont="1" applyFill="1" applyBorder="1" applyAlignment="1" applyProtection="1">
      <alignment horizontal="left"/>
      <protection hidden="1"/>
    </xf>
    <xf numFmtId="0" fontId="0" fillId="2" borderId="2" xfId="0" applyFont="1" applyFill="1" applyBorder="1" applyAlignment="1" applyProtection="1">
      <alignment/>
      <protection hidden="1"/>
    </xf>
    <xf numFmtId="42" fontId="0" fillId="2" borderId="2" xfId="0" applyNumberFormat="1" applyFont="1" applyFill="1" applyBorder="1" applyAlignment="1" applyProtection="1">
      <alignment/>
      <protection hidden="1"/>
    </xf>
    <xf numFmtId="42" fontId="0" fillId="2" borderId="0" xfId="0" applyNumberFormat="1" applyFont="1" applyFill="1" applyBorder="1" applyAlignment="1" applyProtection="1">
      <alignment/>
      <protection hidden="1"/>
    </xf>
    <xf numFmtId="0" fontId="0" fillId="2" borderId="20" xfId="0" applyFont="1" applyFill="1" applyBorder="1" applyAlignment="1" applyProtection="1">
      <alignment/>
      <protection hidden="1"/>
    </xf>
    <xf numFmtId="42" fontId="0" fillId="2" borderId="23" xfId="0" applyNumberFormat="1" applyFont="1" applyFill="1" applyBorder="1" applyAlignment="1" applyProtection="1">
      <alignment horizontal="left"/>
      <protection hidden="1"/>
    </xf>
    <xf numFmtId="42" fontId="0" fillId="2" borderId="20" xfId="0" applyNumberFormat="1" applyFont="1" applyFill="1" applyBorder="1" applyAlignment="1" applyProtection="1">
      <alignment/>
      <protection hidden="1"/>
    </xf>
    <xf numFmtId="42" fontId="0" fillId="2" borderId="22" xfId="0" applyNumberFormat="1" applyFont="1" applyFill="1" applyBorder="1" applyAlignment="1" applyProtection="1">
      <alignment/>
      <protection hidden="1"/>
    </xf>
    <xf numFmtId="0" fontId="0" fillId="2" borderId="4" xfId="0" applyFont="1" applyFill="1" applyBorder="1" applyAlignment="1" applyProtection="1">
      <alignment/>
      <protection hidden="1"/>
    </xf>
    <xf numFmtId="0" fontId="0" fillId="2" borderId="9" xfId="0" applyFont="1" applyFill="1" applyBorder="1" applyAlignment="1" applyProtection="1">
      <alignment horizontal="left"/>
      <protection hidden="1"/>
    </xf>
    <xf numFmtId="42" fontId="0" fillId="2" borderId="24" xfId="17" applyNumberFormat="1" applyFont="1" applyFill="1" applyBorder="1" applyAlignment="1" applyProtection="1">
      <alignment horizontal="left"/>
      <protection hidden="1"/>
    </xf>
    <xf numFmtId="42" fontId="0" fillId="2" borderId="4" xfId="0" applyNumberFormat="1" applyFont="1" applyFill="1" applyBorder="1" applyAlignment="1" applyProtection="1">
      <alignment/>
      <protection hidden="1"/>
    </xf>
    <xf numFmtId="42" fontId="0" fillId="2" borderId="9" xfId="0" applyNumberFormat="1" applyFont="1" applyFill="1" applyBorder="1" applyAlignment="1" applyProtection="1">
      <alignment horizontal="left"/>
      <protection hidden="1"/>
    </xf>
    <xf numFmtId="42" fontId="0" fillId="2" borderId="9" xfId="0" applyNumberFormat="1" applyFont="1" applyFill="1" applyBorder="1" applyAlignment="1" applyProtection="1">
      <alignment/>
      <protection hidden="1"/>
    </xf>
    <xf numFmtId="42" fontId="0" fillId="0" borderId="0" xfId="0" applyNumberFormat="1" applyFont="1" applyAlignment="1" applyProtection="1">
      <alignment/>
      <protection hidden="1"/>
    </xf>
    <xf numFmtId="44" fontId="6" fillId="0" borderId="1" xfId="17" applyFont="1" applyBorder="1" applyAlignment="1" applyProtection="1">
      <alignment/>
      <protection locked="0"/>
    </xf>
    <xf numFmtId="0" fontId="3" fillId="2" borderId="36" xfId="0" applyFont="1" applyFill="1" applyBorder="1" applyAlignment="1" applyProtection="1">
      <alignment/>
      <protection hidden="1"/>
    </xf>
    <xf numFmtId="0" fontId="3" fillId="2" borderId="37" xfId="0" applyFont="1" applyFill="1" applyBorder="1" applyAlignment="1" applyProtection="1">
      <alignment horizontal="center"/>
      <protection hidden="1"/>
    </xf>
    <xf numFmtId="0" fontId="3" fillId="2" borderId="37" xfId="0" applyFont="1" applyFill="1" applyBorder="1" applyAlignment="1" applyProtection="1">
      <alignment/>
      <protection hidden="1"/>
    </xf>
    <xf numFmtId="0" fontId="3" fillId="2" borderId="38"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9" xfId="0" applyFont="1" applyFill="1" applyBorder="1" applyAlignment="1" applyProtection="1">
      <alignment horizontal="center"/>
      <protection hidden="1"/>
    </xf>
    <xf numFmtId="0" fontId="3" fillId="2" borderId="1" xfId="0" applyFont="1" applyFill="1" applyBorder="1" applyAlignment="1" applyProtection="1">
      <alignment horizontal="center"/>
      <protection hidden="1"/>
    </xf>
    <xf numFmtId="0" fontId="3" fillId="2" borderId="40" xfId="0" applyFont="1" applyFill="1" applyBorder="1" applyAlignment="1" applyProtection="1">
      <alignment horizontal="center"/>
      <protection hidden="1"/>
    </xf>
    <xf numFmtId="0" fontId="3" fillId="2" borderId="4" xfId="0" applyFont="1" applyFill="1" applyBorder="1" applyAlignment="1" applyProtection="1">
      <alignment/>
      <protection hidden="1"/>
    </xf>
    <xf numFmtId="0" fontId="3" fillId="2" borderId="41" xfId="0" applyFont="1" applyFill="1" applyBorder="1" applyAlignment="1" applyProtection="1">
      <alignment/>
      <protection hidden="1"/>
    </xf>
    <xf numFmtId="0" fontId="3" fillId="2" borderId="42" xfId="0" applyFont="1" applyFill="1" applyBorder="1" applyAlignment="1" applyProtection="1">
      <alignment horizontal="center"/>
      <protection hidden="1"/>
    </xf>
    <xf numFmtId="0" fontId="3" fillId="2" borderId="42" xfId="0" applyFont="1" applyFill="1" applyBorder="1" applyAlignment="1" applyProtection="1">
      <alignment/>
      <protection hidden="1"/>
    </xf>
    <xf numFmtId="0" fontId="3" fillId="2" borderId="43" xfId="0" applyFont="1" applyFill="1" applyBorder="1" applyAlignment="1" applyProtection="1">
      <alignment/>
      <protection hidden="1"/>
    </xf>
    <xf numFmtId="0" fontId="3" fillId="0" borderId="39" xfId="0" applyFont="1" applyBorder="1" applyAlignment="1" applyProtection="1">
      <alignment horizontal="left"/>
      <protection hidden="1"/>
    </xf>
    <xf numFmtId="0" fontId="3" fillId="0" borderId="1" xfId="0" applyFont="1" applyBorder="1" applyAlignment="1" applyProtection="1">
      <alignment/>
      <protection hidden="1"/>
    </xf>
    <xf numFmtId="178" fontId="3" fillId="0" borderId="1" xfId="0" applyNumberFormat="1" applyFont="1" applyBorder="1" applyAlignment="1" applyProtection="1">
      <alignment/>
      <protection hidden="1"/>
    </xf>
    <xf numFmtId="37" fontId="3" fillId="0" borderId="1" xfId="0" applyNumberFormat="1" applyFont="1" applyBorder="1" applyAlignment="1" applyProtection="1">
      <alignment/>
      <protection hidden="1"/>
    </xf>
    <xf numFmtId="7" fontId="0" fillId="0" borderId="1" xfId="0" applyNumberFormat="1" applyFont="1" applyBorder="1" applyAlignment="1" applyProtection="1">
      <alignment/>
      <protection hidden="1"/>
    </xf>
    <xf numFmtId="37" fontId="0" fillId="0" borderId="40" xfId="0" applyNumberFormat="1" applyFont="1" applyBorder="1" applyAlignment="1" applyProtection="1">
      <alignment/>
      <protection hidden="1"/>
    </xf>
    <xf numFmtId="0" fontId="0" fillId="0" borderId="2" xfId="0" applyFont="1" applyBorder="1" applyAlignment="1" applyProtection="1">
      <alignment horizontal="left"/>
      <protection hidden="1"/>
    </xf>
    <xf numFmtId="0" fontId="6" fillId="0" borderId="39" xfId="0" applyFont="1" applyBorder="1" applyAlignment="1" applyProtection="1">
      <alignment horizontal="left"/>
      <protection hidden="1"/>
    </xf>
    <xf numFmtId="0" fontId="0" fillId="0" borderId="1" xfId="0" applyFont="1" applyBorder="1" applyAlignment="1" applyProtection="1">
      <alignment/>
      <protection hidden="1"/>
    </xf>
    <xf numFmtId="178" fontId="6" fillId="0" borderId="1" xfId="0" applyNumberFormat="1" applyFont="1" applyBorder="1" applyAlignment="1" applyProtection="1">
      <alignment/>
      <protection hidden="1"/>
    </xf>
    <xf numFmtId="37" fontId="0" fillId="0" borderId="1" xfId="0" applyNumberFormat="1" applyFont="1" applyBorder="1" applyAlignment="1" applyProtection="1">
      <alignment/>
      <protection hidden="1"/>
    </xf>
    <xf numFmtId="173" fontId="0" fillId="0" borderId="40" xfId="17" applyNumberFormat="1" applyFont="1" applyBorder="1" applyAlignment="1" applyProtection="1">
      <alignment/>
      <protection hidden="1"/>
    </xf>
    <xf numFmtId="0" fontId="0" fillId="4" borderId="10" xfId="0" applyFont="1" applyFill="1" applyBorder="1" applyAlignment="1" applyProtection="1">
      <alignment horizontal="left"/>
      <protection hidden="1"/>
    </xf>
    <xf numFmtId="0" fontId="6" fillId="4" borderId="11" xfId="0" applyFont="1" applyFill="1" applyBorder="1" applyAlignment="1" applyProtection="1">
      <alignment horizontal="left"/>
      <protection hidden="1"/>
    </xf>
    <xf numFmtId="0" fontId="0" fillId="4" borderId="11" xfId="0" applyFont="1" applyFill="1" applyBorder="1" applyAlignment="1" applyProtection="1">
      <alignment/>
      <protection hidden="1"/>
    </xf>
    <xf numFmtId="178" fontId="6" fillId="4" borderId="11" xfId="0" applyNumberFormat="1" applyFont="1" applyFill="1" applyBorder="1" applyAlignment="1" applyProtection="1">
      <alignment/>
      <protection hidden="1"/>
    </xf>
    <xf numFmtId="43" fontId="6" fillId="0" borderId="1" xfId="15" applyFont="1" applyBorder="1" applyAlignment="1" applyProtection="1">
      <alignment/>
      <protection hidden="1"/>
    </xf>
    <xf numFmtId="0" fontId="0" fillId="0" borderId="0" xfId="0" applyFont="1" applyAlignment="1" applyProtection="1">
      <alignment horizontal="center"/>
      <protection hidden="1"/>
    </xf>
    <xf numFmtId="0" fontId="0" fillId="0" borderId="10" xfId="0" applyFont="1" applyBorder="1" applyAlignment="1" applyProtection="1">
      <alignment/>
      <protection hidden="1"/>
    </xf>
    <xf numFmtId="0" fontId="0" fillId="0" borderId="13" xfId="0" applyFont="1" applyBorder="1" applyAlignment="1" applyProtection="1">
      <alignment/>
      <protection hidden="1"/>
    </xf>
    <xf numFmtId="5" fontId="0" fillId="0" borderId="14" xfId="0" applyNumberFormat="1" applyFont="1" applyBorder="1" applyAlignment="1" applyProtection="1">
      <alignment/>
      <protection hidden="1"/>
    </xf>
    <xf numFmtId="7" fontId="6" fillId="0" borderId="14" xfId="0" applyNumberFormat="1" applyFont="1" applyBorder="1" applyAlignment="1" applyProtection="1">
      <alignment/>
      <protection hidden="1"/>
    </xf>
    <xf numFmtId="0" fontId="0" fillId="0" borderId="14" xfId="0" applyFont="1" applyBorder="1" applyAlignment="1" applyProtection="1">
      <alignment/>
      <protection hidden="1"/>
    </xf>
    <xf numFmtId="173" fontId="0" fillId="0" borderId="5" xfId="17" applyNumberFormat="1" applyFont="1" applyBorder="1" applyAlignment="1" applyProtection="1">
      <alignment/>
      <protection hidden="1"/>
    </xf>
    <xf numFmtId="5" fontId="0" fillId="0" borderId="2" xfId="0" applyNumberFormat="1" applyFont="1" applyBorder="1" applyAlignment="1" applyProtection="1">
      <alignment horizontal="left"/>
      <protection hidden="1"/>
    </xf>
    <xf numFmtId="7" fontId="6" fillId="0" borderId="0" xfId="0" applyNumberFormat="1" applyFont="1" applyBorder="1" applyAlignment="1" applyProtection="1">
      <alignment/>
      <protection hidden="1"/>
    </xf>
    <xf numFmtId="173" fontId="3" fillId="0" borderId="7" xfId="17" applyNumberFormat="1" applyFont="1" applyBorder="1" applyAlignment="1" applyProtection="1">
      <alignment/>
      <protection hidden="1"/>
    </xf>
    <xf numFmtId="5" fontId="0" fillId="0" borderId="4" xfId="0" applyNumberFormat="1" applyFont="1" applyBorder="1" applyAlignment="1" applyProtection="1">
      <alignment/>
      <protection hidden="1"/>
    </xf>
    <xf numFmtId="7" fontId="6" fillId="0" borderId="9" xfId="0" applyNumberFormat="1" applyFont="1" applyBorder="1" applyAlignment="1" applyProtection="1">
      <alignment/>
      <protection hidden="1"/>
    </xf>
    <xf numFmtId="173" fontId="3" fillId="0" borderId="6" xfId="17" applyNumberFormat="1" applyFont="1" applyBorder="1" applyAlignment="1" applyProtection="1">
      <alignment/>
      <protection hidden="1"/>
    </xf>
    <xf numFmtId="5" fontId="0" fillId="0" borderId="3" xfId="0" applyNumberFormat="1" applyFont="1" applyBorder="1" applyAlignment="1" applyProtection="1">
      <alignment/>
      <protection hidden="1"/>
    </xf>
    <xf numFmtId="173" fontId="3" fillId="0" borderId="5" xfId="17" applyNumberFormat="1" applyFont="1" applyBorder="1" applyAlignment="1" applyProtection="1">
      <alignment/>
      <protection hidden="1"/>
    </xf>
    <xf numFmtId="171" fontId="3" fillId="0" borderId="0" xfId="24" applyNumberFormat="1" applyFont="1" applyBorder="1" applyAlignment="1" applyProtection="1">
      <alignment/>
      <protection hidden="1"/>
    </xf>
    <xf numFmtId="0" fontId="0" fillId="0" borderId="9" xfId="0" applyFont="1" applyBorder="1" applyAlignment="1" applyProtection="1">
      <alignment/>
      <protection hidden="1"/>
    </xf>
    <xf numFmtId="173" fontId="13" fillId="0" borderId="7" xfId="17" applyNumberFormat="1" applyFont="1" applyBorder="1" applyAlignment="1" applyProtection="1">
      <alignment/>
      <protection hidden="1"/>
    </xf>
    <xf numFmtId="0" fontId="6" fillId="0" borderId="39" xfId="0" applyFont="1" applyBorder="1" applyAlignment="1" applyProtection="1">
      <alignment horizontal="left"/>
      <protection locked="0"/>
    </xf>
    <xf numFmtId="37" fontId="0" fillId="2" borderId="10" xfId="0" applyNumberFormat="1" applyFont="1" applyFill="1" applyBorder="1" applyAlignment="1" applyProtection="1">
      <alignment/>
      <protection hidden="1"/>
    </xf>
    <xf numFmtId="44" fontId="3" fillId="2" borderId="11" xfId="17" applyFont="1" applyFill="1" applyBorder="1" applyAlignment="1" applyProtection="1">
      <alignment horizontal="right"/>
      <protection hidden="1"/>
    </xf>
    <xf numFmtId="173" fontId="3" fillId="2" borderId="13" xfId="17" applyNumberFormat="1" applyFont="1" applyFill="1" applyBorder="1" applyAlignment="1" applyProtection="1">
      <alignment/>
      <protection hidden="1"/>
    </xf>
    <xf numFmtId="0" fontId="14" fillId="0" borderId="0" xfId="23" applyAlignment="1" applyProtection="1">
      <alignment/>
      <protection hidden="1"/>
    </xf>
    <xf numFmtId="0" fontId="14" fillId="0" borderId="0" xfId="23" applyAlignment="1" applyProtection="1">
      <alignment horizontal="left"/>
      <protection hidden="1"/>
    </xf>
    <xf numFmtId="0" fontId="1"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2" fillId="0" borderId="0" xfId="0" applyFont="1" applyAlignment="1" applyProtection="1">
      <alignment/>
      <protection/>
    </xf>
    <xf numFmtId="0" fontId="4"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4"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171" fontId="0" fillId="0" borderId="0" xfId="24" applyNumberFormat="1" applyFont="1" applyAlignment="1" applyProtection="1">
      <alignment/>
      <protection/>
    </xf>
    <xf numFmtId="171" fontId="0" fillId="0" borderId="0" xfId="24" applyNumberFormat="1" applyFont="1" applyBorder="1" applyAlignment="1" applyProtection="1">
      <alignment/>
      <protection/>
    </xf>
    <xf numFmtId="42" fontId="0" fillId="0" borderId="0" xfId="0" applyNumberFormat="1" applyAlignment="1" applyProtection="1">
      <alignment/>
      <protection/>
    </xf>
    <xf numFmtId="0" fontId="0" fillId="4" borderId="0" xfId="0" applyFont="1" applyFill="1" applyAlignment="1" applyProtection="1">
      <alignment/>
      <protection/>
    </xf>
    <xf numFmtId="171" fontId="0" fillId="0" borderId="9" xfId="24" applyNumberFormat="1" applyFont="1" applyBorder="1" applyAlignment="1" applyProtection="1">
      <alignment/>
      <protection/>
    </xf>
    <xf numFmtId="42" fontId="0" fillId="0" borderId="9" xfId="0" applyNumberFormat="1" applyBorder="1" applyAlignment="1" applyProtection="1">
      <alignment/>
      <protection/>
    </xf>
    <xf numFmtId="0" fontId="0" fillId="4" borderId="9" xfId="0" applyFont="1" applyFill="1" applyBorder="1" applyAlignment="1" applyProtection="1">
      <alignment/>
      <protection/>
    </xf>
    <xf numFmtId="0" fontId="3" fillId="0" borderId="0" xfId="0" applyFont="1" applyAlignment="1" applyProtection="1">
      <alignment/>
      <protection/>
    </xf>
    <xf numFmtId="171" fontId="3" fillId="0" borderId="0" xfId="24" applyNumberFormat="1" applyFont="1" applyAlignment="1" applyProtection="1">
      <alignment/>
      <protection/>
    </xf>
    <xf numFmtId="0" fontId="3" fillId="0" borderId="0" xfId="0" applyFont="1" applyBorder="1" applyAlignment="1" applyProtection="1">
      <alignment/>
      <protection/>
    </xf>
    <xf numFmtId="171" fontId="3" fillId="0" borderId="0" xfId="24" applyNumberFormat="1" applyFont="1" applyBorder="1" applyAlignment="1" applyProtection="1">
      <alignment/>
      <protection/>
    </xf>
    <xf numFmtId="42" fontId="3" fillId="0" borderId="0" xfId="0" applyNumberFormat="1" applyFont="1" applyAlignment="1" applyProtection="1">
      <alignment/>
      <protection/>
    </xf>
    <xf numFmtId="0" fontId="3" fillId="4" borderId="0" xfId="0" applyFont="1" applyFill="1" applyAlignment="1" applyProtection="1">
      <alignment/>
      <protection/>
    </xf>
    <xf numFmtId="0" fontId="0" fillId="4" borderId="0" xfId="0" applyFill="1" applyAlignment="1" applyProtection="1">
      <alignment/>
      <protection/>
    </xf>
    <xf numFmtId="0" fontId="0" fillId="4" borderId="9" xfId="0" applyFill="1" applyBorder="1" applyAlignment="1" applyProtection="1">
      <alignment/>
      <protection/>
    </xf>
    <xf numFmtId="42" fontId="0" fillId="0" borderId="0" xfId="15" applyNumberFormat="1" applyFont="1" applyBorder="1" applyAlignment="1" applyProtection="1">
      <alignment horizontal="left"/>
      <protection/>
    </xf>
    <xf numFmtId="174" fontId="0" fillId="0" borderId="0" xfId="15" applyNumberFormat="1" applyFont="1" applyBorder="1" applyAlignment="1" applyProtection="1">
      <alignment/>
      <protection/>
    </xf>
    <xf numFmtId="173" fontId="0" fillId="0" borderId="0" xfId="17" applyNumberFormat="1" applyFont="1" applyAlignment="1" applyProtection="1">
      <alignment/>
      <protection/>
    </xf>
    <xf numFmtId="173" fontId="0" fillId="0" borderId="0" xfId="17" applyNumberFormat="1" applyFont="1" applyFill="1" applyAlignment="1" applyProtection="1">
      <alignment/>
      <protection/>
    </xf>
    <xf numFmtId="42" fontId="0" fillId="0" borderId="0" xfId="0" applyNumberFormat="1" applyBorder="1" applyAlignment="1" applyProtection="1">
      <alignment/>
      <protection/>
    </xf>
    <xf numFmtId="173" fontId="0" fillId="0" borderId="0" xfId="17" applyNumberFormat="1" applyFont="1" applyBorder="1" applyAlignment="1" applyProtection="1">
      <alignment/>
      <protection/>
    </xf>
    <xf numFmtId="173" fontId="0" fillId="0" borderId="9" xfId="17" applyNumberFormat="1" applyFont="1" applyBorder="1" applyAlignment="1" applyProtection="1">
      <alignment/>
      <protection/>
    </xf>
    <xf numFmtId="42" fontId="0" fillId="0" borderId="22" xfId="0" applyNumberFormat="1" applyFont="1" applyBorder="1" applyAlignment="1" applyProtection="1">
      <alignment horizontal="left"/>
      <protection/>
    </xf>
    <xf numFmtId="171" fontId="0" fillId="0" borderId="22" xfId="24" applyNumberFormat="1" applyFont="1" applyBorder="1" applyAlignment="1" applyProtection="1">
      <alignment/>
      <protection/>
    </xf>
    <xf numFmtId="42" fontId="0" fillId="0" borderId="22" xfId="0" applyNumberFormat="1" applyBorder="1" applyAlignment="1" applyProtection="1">
      <alignment/>
      <protection/>
    </xf>
    <xf numFmtId="173" fontId="0" fillId="0" borderId="22" xfId="17" applyNumberFormat="1" applyFont="1" applyBorder="1" applyAlignment="1" applyProtection="1">
      <alignment/>
      <protection/>
    </xf>
    <xf numFmtId="42" fontId="0" fillId="0" borderId="0" xfId="0" applyNumberFormat="1" applyAlignment="1" applyProtection="1">
      <alignment horizontal="left"/>
      <protection/>
    </xf>
    <xf numFmtId="42" fontId="6" fillId="0" borderId="0" xfId="0" applyNumberFormat="1" applyFont="1" applyAlignment="1" applyProtection="1">
      <alignment horizontal="left"/>
      <protection locked="0"/>
    </xf>
    <xf numFmtId="42" fontId="6" fillId="0" borderId="9" xfId="0" applyNumberFormat="1" applyFont="1" applyBorder="1" applyAlignment="1" applyProtection="1">
      <alignment horizontal="left"/>
      <protection locked="0"/>
    </xf>
    <xf numFmtId="0" fontId="3" fillId="0" borderId="0" xfId="0" applyFont="1" applyAlignment="1" applyProtection="1">
      <alignment horizontal="right"/>
      <protection/>
    </xf>
    <xf numFmtId="173" fontId="3" fillId="0" borderId="7" xfId="17" applyNumberFormat="1" applyFont="1" applyBorder="1" applyAlignment="1" applyProtection="1">
      <alignment/>
      <protection/>
    </xf>
    <xf numFmtId="0" fontId="0" fillId="0" borderId="2" xfId="0" applyFont="1" applyBorder="1" applyAlignment="1" applyProtection="1">
      <alignment/>
      <protection/>
    </xf>
    <xf numFmtId="0" fontId="0" fillId="0" borderId="2" xfId="0" applyFont="1" applyBorder="1" applyAlignment="1" applyProtection="1" quotePrefix="1">
      <alignment horizontal="center"/>
      <protection/>
    </xf>
    <xf numFmtId="0" fontId="0" fillId="0" borderId="2" xfId="0" applyFont="1" applyBorder="1" applyAlignment="1" applyProtection="1">
      <alignment horizontal="center"/>
      <protection/>
    </xf>
    <xf numFmtId="0" fontId="0" fillId="0" borderId="10" xfId="0" applyFont="1" applyBorder="1" applyAlignment="1" applyProtection="1">
      <alignment/>
      <protection/>
    </xf>
    <xf numFmtId="0" fontId="0" fillId="0" borderId="11" xfId="0" applyFont="1" applyBorder="1" applyAlignment="1" applyProtection="1">
      <alignment horizontal="centerContinuous"/>
      <protection/>
    </xf>
    <xf numFmtId="0" fontId="3" fillId="0" borderId="11" xfId="0" applyFont="1" applyBorder="1" applyAlignment="1" applyProtection="1">
      <alignment horizontal="right"/>
      <protection/>
    </xf>
    <xf numFmtId="173" fontId="0" fillId="0" borderId="13" xfId="0" applyNumberFormat="1" applyFont="1" applyBorder="1" applyAlignment="1" applyProtection="1">
      <alignment/>
      <protection/>
    </xf>
    <xf numFmtId="0" fontId="0" fillId="0" borderId="14" xfId="0" applyFont="1" applyBorder="1" applyAlignment="1" applyProtection="1">
      <alignment/>
      <protection/>
    </xf>
    <xf numFmtId="0" fontId="0" fillId="0" borderId="9" xfId="0" applyFont="1" applyBorder="1" applyAlignment="1" applyProtection="1">
      <alignment/>
      <protection/>
    </xf>
    <xf numFmtId="0" fontId="0" fillId="0" borderId="7" xfId="0" applyFont="1" applyBorder="1" applyAlignment="1" applyProtection="1">
      <alignment/>
      <protection/>
    </xf>
    <xf numFmtId="0" fontId="0" fillId="0" borderId="9" xfId="0" applyBorder="1" applyAlignment="1" applyProtection="1">
      <alignment/>
      <protection/>
    </xf>
    <xf numFmtId="0" fontId="11" fillId="0" borderId="0" xfId="0" applyFont="1" applyAlignment="1" applyProtection="1">
      <alignment/>
      <protection/>
    </xf>
    <xf numFmtId="0" fontId="6" fillId="0" borderId="0" xfId="0" applyFont="1" applyBorder="1" applyAlignment="1" applyProtection="1">
      <alignment/>
      <protection locked="0"/>
    </xf>
    <xf numFmtId="173" fontId="6" fillId="0" borderId="7" xfId="17" applyNumberFormat="1" applyFont="1" applyBorder="1" applyAlignment="1" applyProtection="1">
      <alignment/>
      <protection locked="0"/>
    </xf>
    <xf numFmtId="0" fontId="6" fillId="0" borderId="7" xfId="0" applyFont="1" applyBorder="1" applyAlignment="1" applyProtection="1">
      <alignment/>
      <protection locked="0"/>
    </xf>
    <xf numFmtId="0" fontId="6" fillId="0" borderId="6" xfId="0" applyFont="1" applyBorder="1" applyAlignment="1" applyProtection="1">
      <alignment/>
      <protection locked="0"/>
    </xf>
    <xf numFmtId="0" fontId="3" fillId="0" borderId="0" xfId="0" applyFont="1" applyBorder="1" applyAlignment="1" applyProtection="1">
      <alignment horizontal="center"/>
      <protection hidden="1"/>
    </xf>
    <xf numFmtId="0" fontId="0" fillId="0" borderId="2" xfId="0" applyFont="1" applyBorder="1" applyAlignment="1" applyProtection="1">
      <alignment/>
      <protection hidden="1"/>
    </xf>
    <xf numFmtId="0" fontId="0" fillId="0" borderId="2" xfId="0" applyFont="1" applyBorder="1" applyAlignment="1" applyProtection="1" quotePrefix="1">
      <alignment horizontal="center"/>
      <protection hidden="1"/>
    </xf>
    <xf numFmtId="0" fontId="0" fillId="0" borderId="2" xfId="0" applyFont="1" applyBorder="1" applyAlignment="1" applyProtection="1">
      <alignment horizontal="center"/>
      <protection hidden="1"/>
    </xf>
    <xf numFmtId="0" fontId="1" fillId="0" borderId="2" xfId="0" applyFont="1" applyBorder="1" applyAlignment="1" applyProtection="1">
      <alignment/>
      <protection hidden="1"/>
    </xf>
    <xf numFmtId="0" fontId="5" fillId="0" borderId="2" xfId="0" applyFont="1" applyBorder="1" applyAlignment="1" applyProtection="1">
      <alignment/>
      <protection hidden="1"/>
    </xf>
    <xf numFmtId="0" fontId="0" fillId="0" borderId="11" xfId="0" applyFont="1" applyBorder="1" applyAlignment="1" applyProtection="1">
      <alignment horizontal="centerContinuous"/>
      <protection hidden="1"/>
    </xf>
    <xf numFmtId="0" fontId="3" fillId="0" borderId="11" xfId="0" applyFont="1" applyBorder="1" applyAlignment="1" applyProtection="1">
      <alignment horizontal="right"/>
      <protection hidden="1"/>
    </xf>
    <xf numFmtId="173" fontId="0" fillId="0" borderId="13" xfId="0" applyNumberFormat="1" applyFont="1" applyBorder="1" applyAlignment="1" applyProtection="1">
      <alignment/>
      <protection hidden="1"/>
    </xf>
    <xf numFmtId="37" fontId="0" fillId="0" borderId="5" xfId="0" applyNumberFormat="1" applyFont="1" applyBorder="1" applyAlignment="1" applyProtection="1">
      <alignment/>
      <protection hidden="1"/>
    </xf>
    <xf numFmtId="37" fontId="0" fillId="0" borderId="6" xfId="0" applyNumberFormat="1" applyFont="1" applyBorder="1" applyAlignment="1" applyProtection="1">
      <alignment/>
      <protection hidden="1"/>
    </xf>
    <xf numFmtId="5" fontId="0" fillId="0" borderId="2" xfId="0" applyNumberFormat="1" applyFont="1" applyBorder="1" applyAlignment="1" applyProtection="1" quotePrefix="1">
      <alignment horizontal="left"/>
      <protection hidden="1"/>
    </xf>
    <xf numFmtId="173" fontId="0" fillId="0" borderId="7" xfId="17" applyNumberFormat="1" applyFont="1" applyBorder="1" applyAlignment="1" applyProtection="1">
      <alignment/>
      <protection hidden="1"/>
    </xf>
    <xf numFmtId="5" fontId="0" fillId="0" borderId="0" xfId="0" applyNumberFormat="1" applyFont="1" applyBorder="1" applyAlignment="1" applyProtection="1">
      <alignment/>
      <protection hidden="1"/>
    </xf>
    <xf numFmtId="37" fontId="0" fillId="0" borderId="0" xfId="0" applyNumberFormat="1" applyFont="1" applyBorder="1" applyAlignment="1" applyProtection="1">
      <alignment/>
      <protection hidden="1"/>
    </xf>
    <xf numFmtId="0" fontId="8" fillId="0" borderId="0" xfId="0" applyFont="1" applyBorder="1" applyAlignment="1" applyProtection="1">
      <alignment horizontal="centerContinuous"/>
      <protection locked="0"/>
    </xf>
    <xf numFmtId="0" fontId="8" fillId="0" borderId="7" xfId="0" applyFont="1" applyBorder="1" applyAlignment="1" applyProtection="1">
      <alignment/>
      <protection locked="0"/>
    </xf>
    <xf numFmtId="0" fontId="6" fillId="0" borderId="0" xfId="0" applyFont="1" applyBorder="1" applyAlignment="1" applyProtection="1">
      <alignment horizontal="centerContinuous"/>
      <protection locked="0"/>
    </xf>
    <xf numFmtId="0" fontId="9" fillId="0" borderId="7" xfId="0" applyFont="1" applyBorder="1" applyAlignment="1" applyProtection="1">
      <alignment horizontal="centerContinuous"/>
      <protection locked="0"/>
    </xf>
    <xf numFmtId="0" fontId="5" fillId="0" borderId="0" xfId="0" applyFont="1" applyBorder="1" applyAlignment="1" applyProtection="1">
      <alignment horizontal="centerContinuous"/>
      <protection locked="0"/>
    </xf>
    <xf numFmtId="0" fontId="0" fillId="0" borderId="0" xfId="0" applyFont="1" applyBorder="1" applyAlignment="1" applyProtection="1">
      <alignment/>
      <protection locked="0"/>
    </xf>
    <xf numFmtId="0" fontId="0" fillId="0" borderId="7" xfId="0" applyFont="1" applyBorder="1" applyAlignment="1" applyProtection="1">
      <alignment/>
      <protection locked="0"/>
    </xf>
    <xf numFmtId="171" fontId="0" fillId="0" borderId="0" xfId="24" applyNumberFormat="1" applyFont="1" applyBorder="1" applyAlignment="1" applyProtection="1">
      <alignment/>
      <protection hidden="1"/>
    </xf>
    <xf numFmtId="0" fontId="3" fillId="3" borderId="10" xfId="0" applyFont="1" applyFill="1" applyBorder="1" applyAlignment="1" applyProtection="1">
      <alignment/>
      <protection hidden="1"/>
    </xf>
    <xf numFmtId="0" fontId="0" fillId="3" borderId="12" xfId="0" applyFill="1" applyBorder="1" applyAlignment="1" applyProtection="1">
      <alignment/>
      <protection hidden="1"/>
    </xf>
    <xf numFmtId="0" fontId="0" fillId="0" borderId="7" xfId="0" applyFont="1" applyBorder="1" applyAlignment="1" applyProtection="1">
      <alignment horizontal="left"/>
      <protection hidden="1"/>
    </xf>
    <xf numFmtId="171" fontId="6" fillId="0" borderId="7" xfId="24" applyNumberFormat="1" applyFont="1" applyBorder="1" applyAlignment="1" applyProtection="1">
      <alignment/>
      <protection locked="0"/>
    </xf>
    <xf numFmtId="171" fontId="6" fillId="0" borderId="6" xfId="24" applyNumberFormat="1" applyFont="1" applyBorder="1" applyAlignment="1" applyProtection="1">
      <alignment/>
      <protection locked="0"/>
    </xf>
    <xf numFmtId="0" fontId="6" fillId="0" borderId="7" xfId="0" applyFont="1" applyFill="1" applyBorder="1" applyAlignment="1" applyProtection="1">
      <alignment horizontal="left"/>
      <protection locked="0"/>
    </xf>
    <xf numFmtId="0" fontId="6" fillId="0" borderId="6" xfId="0" applyFont="1" applyFill="1" applyBorder="1" applyAlignment="1" applyProtection="1">
      <alignment horizontal="left"/>
      <protection locked="0"/>
    </xf>
    <xf numFmtId="0" fontId="0" fillId="0" borderId="7" xfId="0" applyFont="1" applyFill="1" applyBorder="1" applyAlignment="1" applyProtection="1">
      <alignment horizontal="left"/>
      <protection hidden="1"/>
    </xf>
    <xf numFmtId="0" fontId="0" fillId="0" borderId="6" xfId="0" applyFont="1" applyFill="1" applyBorder="1" applyAlignment="1" applyProtection="1">
      <alignment horizontal="left"/>
      <protection hidden="1"/>
    </xf>
    <xf numFmtId="9" fontId="6" fillId="4" borderId="7" xfId="24" applyFont="1" applyFill="1" applyBorder="1" applyAlignment="1" applyProtection="1">
      <alignment horizontal="center"/>
      <protection hidden="1"/>
    </xf>
    <xf numFmtId="9" fontId="6" fillId="4" borderId="6" xfId="24" applyFont="1" applyFill="1" applyBorder="1" applyAlignment="1" applyProtection="1">
      <alignment horizontal="center"/>
      <protection hidden="1"/>
    </xf>
    <xf numFmtId="0" fontId="0" fillId="0" borderId="0" xfId="0" applyFont="1" applyFill="1" applyBorder="1" applyAlignment="1" applyProtection="1">
      <alignment/>
      <protection hidden="1"/>
    </xf>
    <xf numFmtId="0" fontId="0" fillId="0" borderId="0" xfId="0" applyFont="1" applyFill="1" applyBorder="1" applyAlignment="1" applyProtection="1">
      <alignment horizontal="left"/>
      <protection hidden="1"/>
    </xf>
    <xf numFmtId="42" fontId="0" fillId="0" borderId="0" xfId="17" applyNumberFormat="1" applyFont="1" applyFill="1" applyBorder="1" applyAlignment="1" applyProtection="1">
      <alignment horizontal="left"/>
      <protection hidden="1"/>
    </xf>
    <xf numFmtId="42" fontId="0" fillId="0" borderId="0" xfId="0" applyNumberFormat="1" applyFont="1" applyFill="1" applyBorder="1" applyAlignment="1" applyProtection="1">
      <alignment/>
      <protection hidden="1"/>
    </xf>
    <xf numFmtId="42" fontId="0" fillId="0" borderId="0" xfId="0" applyNumberFormat="1" applyFont="1" applyFill="1" applyBorder="1" applyAlignment="1" applyProtection="1">
      <alignment horizontal="left"/>
      <protection hidden="1"/>
    </xf>
    <xf numFmtId="171" fontId="0" fillId="0" borderId="0" xfId="24" applyNumberFormat="1" applyFont="1" applyBorder="1" applyAlignment="1" applyProtection="1">
      <alignment/>
      <protection locked="0"/>
    </xf>
    <xf numFmtId="0" fontId="3" fillId="2" borderId="6" xfId="0" applyFont="1" applyFill="1" applyBorder="1" applyAlignment="1" applyProtection="1">
      <alignment horizontal="center"/>
      <protection hidden="1"/>
    </xf>
    <xf numFmtId="0" fontId="3" fillId="3" borderId="3" xfId="0" applyFont="1" applyFill="1" applyBorder="1" applyAlignment="1" applyProtection="1">
      <alignment/>
      <protection hidden="1"/>
    </xf>
    <xf numFmtId="0" fontId="0" fillId="3" borderId="15" xfId="0" applyFill="1" applyBorder="1" applyAlignment="1" applyProtection="1">
      <alignment/>
      <protection hidden="1"/>
    </xf>
    <xf numFmtId="0" fontId="3" fillId="2" borderId="6" xfId="0" applyFont="1" applyFill="1" applyBorder="1" applyAlignment="1" applyProtection="1">
      <alignment horizontal="center"/>
      <protection hidden="1"/>
    </xf>
    <xf numFmtId="0" fontId="3" fillId="2" borderId="5" xfId="0" applyFont="1" applyFill="1" applyBorder="1" applyAlignment="1" applyProtection="1">
      <alignment/>
      <protection hidden="1"/>
    </xf>
    <xf numFmtId="0" fontId="3" fillId="2" borderId="5" xfId="0" applyFont="1" applyFill="1" applyBorder="1" applyAlignment="1" applyProtection="1">
      <alignment horizontal="center"/>
      <protection hidden="1"/>
    </xf>
    <xf numFmtId="0" fontId="3" fillId="2" borderId="7" xfId="0" applyFont="1" applyFill="1" applyBorder="1" applyAlignment="1" applyProtection="1">
      <alignment/>
      <protection hidden="1"/>
    </xf>
    <xf numFmtId="0" fontId="3" fillId="2" borderId="7" xfId="0" applyFont="1" applyFill="1" applyBorder="1" applyAlignment="1" applyProtection="1">
      <alignment horizontal="center"/>
      <protection hidden="1"/>
    </xf>
    <xf numFmtId="0" fontId="3" fillId="2" borderId="6" xfId="0" applyFont="1" applyFill="1" applyBorder="1" applyAlignment="1" applyProtection="1" quotePrefix="1">
      <alignment horizontal="center"/>
      <protection hidden="1"/>
    </xf>
    <xf numFmtId="173" fontId="0" fillId="0" borderId="5" xfId="0" applyNumberFormat="1" applyBorder="1" applyAlignment="1" applyProtection="1">
      <alignment/>
      <protection hidden="1"/>
    </xf>
    <xf numFmtId="173" fontId="0" fillId="0" borderId="7" xfId="0" applyNumberFormat="1" applyBorder="1" applyAlignment="1" applyProtection="1">
      <alignment/>
      <protection hidden="1"/>
    </xf>
    <xf numFmtId="173" fontId="0" fillId="0" borderId="6" xfId="0" applyNumberFormat="1" applyBorder="1" applyAlignment="1" applyProtection="1">
      <alignment/>
      <protection hidden="1"/>
    </xf>
    <xf numFmtId="173" fontId="3" fillId="0" borderId="13" xfId="0" applyNumberFormat="1" applyFont="1" applyBorder="1" applyAlignment="1" applyProtection="1">
      <alignment/>
      <protection hidden="1"/>
    </xf>
    <xf numFmtId="0" fontId="3" fillId="2" borderId="7" xfId="0" applyFont="1" applyFill="1" applyBorder="1" applyAlignment="1" applyProtection="1" quotePrefix="1">
      <alignment horizontal="center"/>
      <protection hidden="1"/>
    </xf>
    <xf numFmtId="173" fontId="3" fillId="0" borderId="6" xfId="0" applyNumberFormat="1" applyFont="1" applyBorder="1" applyAlignment="1" applyProtection="1">
      <alignment/>
      <protection hidden="1"/>
    </xf>
    <xf numFmtId="1" fontId="0" fillId="0" borderId="0" xfId="0" applyNumberFormat="1" applyAlignment="1" applyProtection="1">
      <alignment/>
      <protection hidden="1"/>
    </xf>
    <xf numFmtId="0" fontId="3" fillId="2" borderId="15" xfId="0" applyFont="1" applyFill="1" applyBorder="1" applyAlignment="1" applyProtection="1">
      <alignment/>
      <protection hidden="1"/>
    </xf>
    <xf numFmtId="0" fontId="0" fillId="0" borderId="10" xfId="0" applyFont="1" applyFill="1" applyBorder="1" applyAlignment="1" applyProtection="1">
      <alignment/>
      <protection hidden="1"/>
    </xf>
    <xf numFmtId="0" fontId="0" fillId="0" borderId="0" xfId="0" applyAlignment="1" applyProtection="1">
      <alignment/>
      <protection locked="0"/>
    </xf>
    <xf numFmtId="0" fontId="3" fillId="3" borderId="3" xfId="0" applyFont="1" applyFill="1" applyBorder="1" applyAlignment="1" applyProtection="1">
      <alignment/>
      <protection/>
    </xf>
    <xf numFmtId="0" fontId="3" fillId="3" borderId="14" xfId="0" applyFont="1" applyFill="1" applyBorder="1" applyAlignment="1" applyProtection="1">
      <alignment/>
      <protection/>
    </xf>
    <xf numFmtId="0" fontId="12" fillId="3" borderId="15" xfId="0" applyFont="1" applyFill="1" applyBorder="1" applyAlignment="1" applyProtection="1">
      <alignment horizontal="center"/>
      <protection/>
    </xf>
    <xf numFmtId="0" fontId="3" fillId="2" borderId="3" xfId="0" applyFont="1" applyFill="1" applyBorder="1" applyAlignment="1" applyProtection="1">
      <alignment/>
      <protection/>
    </xf>
    <xf numFmtId="0" fontId="3" fillId="2" borderId="15" xfId="0" applyFont="1" applyFill="1" applyBorder="1" applyAlignment="1" applyProtection="1">
      <alignment/>
      <protection/>
    </xf>
    <xf numFmtId="0" fontId="3" fillId="2" borderId="2" xfId="0" applyFont="1" applyFill="1" applyBorder="1" applyAlignment="1" applyProtection="1">
      <alignment/>
      <protection/>
    </xf>
    <xf numFmtId="0" fontId="3" fillId="2" borderId="8" xfId="0" applyFont="1" applyFill="1" applyBorder="1" applyAlignment="1" applyProtection="1">
      <alignment/>
      <protection/>
    </xf>
    <xf numFmtId="0" fontId="6" fillId="0" borderId="2" xfId="0" applyFont="1" applyBorder="1" applyAlignment="1" applyProtection="1">
      <alignment/>
      <protection locked="0"/>
    </xf>
    <xf numFmtId="0" fontId="6" fillId="0" borderId="4" xfId="0" applyFont="1" applyBorder="1" applyAlignment="1" applyProtection="1">
      <alignment/>
      <protection locked="0"/>
    </xf>
    <xf numFmtId="173" fontId="3" fillId="0" borderId="9" xfId="17" applyNumberFormat="1" applyFont="1" applyBorder="1" applyAlignment="1" applyProtection="1">
      <alignment horizontal="left"/>
      <protection/>
    </xf>
    <xf numFmtId="184" fontId="0" fillId="0" borderId="0" xfId="0" applyNumberFormat="1" applyAlignment="1">
      <alignment/>
    </xf>
    <xf numFmtId="0" fontId="3" fillId="0" borderId="0" xfId="0" applyFont="1" applyAlignment="1">
      <alignment horizontal="center" wrapText="1"/>
    </xf>
    <xf numFmtId="0" fontId="0" fillId="0" borderId="0" xfId="0" applyAlignment="1">
      <alignment horizontal="right"/>
    </xf>
    <xf numFmtId="0" fontId="0" fillId="0" borderId="33" xfId="0" applyBorder="1" applyAlignment="1">
      <alignment/>
    </xf>
    <xf numFmtId="0" fontId="0" fillId="0" borderId="34" xfId="0" applyBorder="1" applyAlignment="1">
      <alignment/>
    </xf>
    <xf numFmtId="0" fontId="0" fillId="0" borderId="32" xfId="0" applyBorder="1" applyAlignment="1">
      <alignment/>
    </xf>
    <xf numFmtId="0" fontId="0" fillId="0" borderId="44" xfId="0" applyBorder="1" applyAlignment="1">
      <alignment/>
    </xf>
    <xf numFmtId="0" fontId="0" fillId="0" borderId="0" xfId="0" applyBorder="1" applyAlignment="1">
      <alignment vertical="top" wrapText="1"/>
    </xf>
    <xf numFmtId="0" fontId="0" fillId="0" borderId="39" xfId="0" applyBorder="1" applyAlignment="1">
      <alignment/>
    </xf>
    <xf numFmtId="0" fontId="3" fillId="0" borderId="0" xfId="0" applyFont="1" applyBorder="1" applyAlignment="1">
      <alignment vertical="top" wrapText="1"/>
    </xf>
    <xf numFmtId="0" fontId="0" fillId="0" borderId="45" xfId="0" applyBorder="1" applyAlignment="1">
      <alignment/>
    </xf>
    <xf numFmtId="0" fontId="0" fillId="0" borderId="18" xfId="0" applyBorder="1" applyAlignment="1">
      <alignment vertical="top" wrapText="1"/>
    </xf>
    <xf numFmtId="0" fontId="0" fillId="0" borderId="0" xfId="0" applyAlignment="1">
      <alignment vertical="top" wrapText="1"/>
    </xf>
    <xf numFmtId="0" fontId="16" fillId="0" borderId="0" xfId="0" applyFont="1" applyAlignment="1">
      <alignment/>
    </xf>
    <xf numFmtId="0" fontId="3" fillId="0" borderId="0" xfId="0" applyFont="1" applyAlignment="1">
      <alignment horizontal="center"/>
    </xf>
    <xf numFmtId="0" fontId="17" fillId="0" borderId="0" xfId="0" applyFont="1" applyAlignment="1">
      <alignment/>
    </xf>
    <xf numFmtId="0" fontId="6" fillId="0" borderId="39" xfId="22" applyBorder="1">
      <alignment vertical="top" wrapText="1"/>
      <protection/>
    </xf>
    <xf numFmtId="0" fontId="0" fillId="0" borderId="0" xfId="20" applyFont="1">
      <alignment vertical="top" wrapText="1"/>
      <protection/>
    </xf>
    <xf numFmtId="0" fontId="6" fillId="0" borderId="0" xfId="22" applyFont="1">
      <alignment vertical="top" wrapText="1"/>
      <protection/>
    </xf>
    <xf numFmtId="0" fontId="0" fillId="0" borderId="0" xfId="0" applyBorder="1" applyAlignment="1" applyProtection="1">
      <alignment vertical="top" wrapText="1"/>
      <protection hidden="1"/>
    </xf>
    <xf numFmtId="0" fontId="6" fillId="0" borderId="0" xfId="22" applyFont="1" applyBorder="1">
      <alignment vertical="top" wrapText="1"/>
      <protection/>
    </xf>
    <xf numFmtId="0" fontId="0" fillId="0" borderId="0" xfId="20" applyFont="1" applyBorder="1">
      <alignment vertical="top" wrapText="1"/>
      <protection/>
    </xf>
    <xf numFmtId="0" fontId="0" fillId="0" borderId="39" xfId="20" applyBorder="1">
      <alignment vertical="top" wrapText="1"/>
      <protection/>
    </xf>
    <xf numFmtId="0" fontId="6" fillId="0" borderId="0" xfId="20" applyFont="1" applyBorder="1">
      <alignment vertical="top" wrapText="1"/>
      <protection/>
    </xf>
    <xf numFmtId="0" fontId="11" fillId="0" borderId="39" xfId="20" applyFont="1" applyBorder="1">
      <alignment vertical="top" wrapText="1"/>
      <protection/>
    </xf>
    <xf numFmtId="0" fontId="11" fillId="0" borderId="0" xfId="22" applyFont="1">
      <alignment vertical="top" wrapText="1"/>
      <protection/>
    </xf>
    <xf numFmtId="0" fontId="11" fillId="0" borderId="0" xfId="20" applyFont="1">
      <alignment vertical="top" wrapText="1"/>
      <protection/>
    </xf>
    <xf numFmtId="0" fontId="0" fillId="0" borderId="0" xfId="20" applyBorder="1">
      <alignment vertical="top" wrapText="1"/>
      <protection/>
    </xf>
    <xf numFmtId="0" fontId="0" fillId="0" borderId="39" xfId="20" applyFont="1" applyBorder="1">
      <alignment vertical="top" wrapText="1"/>
      <protection/>
    </xf>
    <xf numFmtId="0" fontId="0" fillId="0" borderId="18" xfId="20" applyBorder="1">
      <alignment vertical="top" wrapText="1"/>
      <protection/>
    </xf>
    <xf numFmtId="0" fontId="16" fillId="0" borderId="18" xfId="22" applyFont="1" applyBorder="1">
      <alignment vertical="top" wrapText="1"/>
      <protection/>
    </xf>
    <xf numFmtId="0" fontId="6" fillId="0" borderId="46" xfId="22" applyBorder="1">
      <alignment vertical="top" wrapText="1"/>
      <protection/>
    </xf>
    <xf numFmtId="0" fontId="0" fillId="0" borderId="0" xfId="20">
      <alignment vertical="top" wrapText="1"/>
      <protection/>
    </xf>
    <xf numFmtId="0" fontId="6" fillId="0" borderId="0" xfId="22">
      <alignment vertical="top" wrapText="1"/>
      <protection/>
    </xf>
    <xf numFmtId="0" fontId="0" fillId="0" borderId="34" xfId="0" applyBorder="1" applyAlignment="1">
      <alignment vertical="top" wrapText="1"/>
    </xf>
    <xf numFmtId="0" fontId="0" fillId="0" borderId="34" xfId="20" applyBorder="1">
      <alignment vertical="top" wrapText="1"/>
      <protection/>
    </xf>
    <xf numFmtId="0" fontId="0" fillId="0" borderId="32" xfId="20" applyBorder="1">
      <alignment vertical="top" wrapText="1"/>
      <protection/>
    </xf>
    <xf numFmtId="0" fontId="0" fillId="0" borderId="0" xfId="0" applyBorder="1" applyAlignment="1">
      <alignment/>
    </xf>
    <xf numFmtId="0" fontId="18" fillId="0" borderId="0" xfId="21" applyFont="1" applyBorder="1">
      <alignment vertical="top" wrapText="1"/>
      <protection/>
    </xf>
    <xf numFmtId="0" fontId="18" fillId="0" borderId="39" xfId="21" applyFont="1" applyBorder="1">
      <alignment vertical="top" wrapText="1"/>
      <protection/>
    </xf>
    <xf numFmtId="0" fontId="19" fillId="0" borderId="0" xfId="0" applyFont="1" applyBorder="1" applyAlignment="1">
      <alignment horizontal="left"/>
    </xf>
    <xf numFmtId="0" fontId="19" fillId="0" borderId="39" xfId="0" applyFont="1" applyBorder="1" applyAlignment="1">
      <alignment horizontal="left"/>
    </xf>
    <xf numFmtId="0" fontId="6" fillId="0" borderId="39" xfId="22" applyFont="1" applyBorder="1">
      <alignment vertical="top" wrapText="1"/>
      <protection/>
    </xf>
    <xf numFmtId="0" fontId="0" fillId="0" borderId="46" xfId="20" applyFont="1" applyBorder="1">
      <alignment vertical="top" wrapText="1"/>
      <protection/>
    </xf>
    <xf numFmtId="0" fontId="3" fillId="0" borderId="0" xfId="20" applyFont="1" applyBorder="1">
      <alignment vertical="top" wrapText="1"/>
      <protection/>
    </xf>
    <xf numFmtId="0" fontId="0" fillId="0" borderId="46" xfId="20" applyBorder="1">
      <alignment vertical="top" wrapText="1"/>
      <protection/>
    </xf>
    <xf numFmtId="0" fontId="3" fillId="0" borderId="0" xfId="0" applyFont="1" applyBorder="1" applyAlignment="1">
      <alignment vertical="top" wrapText="1"/>
    </xf>
    <xf numFmtId="0" fontId="6" fillId="0" borderId="0" xfId="22" applyBorder="1">
      <alignment vertical="top" wrapText="1"/>
      <protection/>
    </xf>
    <xf numFmtId="0" fontId="19" fillId="0" borderId="0" xfId="0" applyFont="1" applyBorder="1" applyAlignment="1">
      <alignment wrapText="1"/>
    </xf>
    <xf numFmtId="0" fontId="14" fillId="5" borderId="0" xfId="23" applyFill="1" applyAlignment="1" applyProtection="1">
      <alignment horizontal="center"/>
      <protection hidden="1"/>
    </xf>
    <xf numFmtId="0" fontId="3" fillId="2" borderId="6" xfId="0" applyFont="1" applyFill="1" applyBorder="1" applyAlignment="1" applyProtection="1">
      <alignment/>
      <protection hidden="1"/>
    </xf>
    <xf numFmtId="42" fontId="3" fillId="2" borderId="6" xfId="0" applyNumberFormat="1" applyFont="1" applyFill="1" applyBorder="1" applyAlignment="1" applyProtection="1">
      <alignment horizontal="center"/>
      <protection hidden="1"/>
    </xf>
    <xf numFmtId="0" fontId="3" fillId="2" borderId="4" xfId="0" applyFont="1" applyFill="1" applyBorder="1" applyAlignment="1" applyProtection="1">
      <alignment horizontal="center"/>
      <protection hidden="1"/>
    </xf>
    <xf numFmtId="0" fontId="3" fillId="2" borderId="13" xfId="0" applyFont="1" applyFill="1" applyBorder="1" applyAlignment="1" applyProtection="1" quotePrefix="1">
      <alignment horizontal="center"/>
      <protection hidden="1"/>
    </xf>
    <xf numFmtId="0" fontId="21" fillId="0" borderId="0" xfId="0" applyFont="1" applyAlignment="1">
      <alignment horizontal="left"/>
    </xf>
    <xf numFmtId="0" fontId="5" fillId="0" borderId="0" xfId="0" applyFont="1" applyAlignment="1">
      <alignment vertical="top"/>
    </xf>
    <xf numFmtId="0" fontId="0" fillId="0" borderId="0" xfId="0" applyAlignment="1">
      <alignment vertical="top"/>
    </xf>
    <xf numFmtId="0" fontId="3" fillId="0" borderId="0" xfId="0" applyFont="1" applyAlignment="1">
      <alignment horizontal="center" vertical="top" wrapText="1"/>
    </xf>
    <xf numFmtId="0" fontId="5" fillId="0" borderId="0" xfId="0" applyFont="1" applyBorder="1" applyAlignment="1">
      <alignment horizontal="left" vertical="top" wrapText="1" indent="1"/>
    </xf>
    <xf numFmtId="0" fontId="0" fillId="0" borderId="0" xfId="0" applyBorder="1" applyAlignment="1">
      <alignment wrapText="1"/>
    </xf>
    <xf numFmtId="0" fontId="22" fillId="0" borderId="0" xfId="0" applyFont="1" applyBorder="1" applyAlignment="1">
      <alignment horizontal="left" vertical="top" indent="1"/>
    </xf>
    <xf numFmtId="0" fontId="5" fillId="0" borderId="0" xfId="0" applyFont="1" applyBorder="1" applyAlignment="1">
      <alignment horizontal="left" vertical="top" wrapText="1" indent="1"/>
    </xf>
    <xf numFmtId="0" fontId="23" fillId="0" borderId="0" xfId="0" applyFont="1" applyBorder="1" applyAlignment="1">
      <alignment horizontal="left" wrapText="1" indent="1"/>
    </xf>
    <xf numFmtId="14" fontId="2" fillId="0" borderId="0" xfId="0" applyNumberFormat="1" applyFont="1" applyBorder="1" applyAlignment="1">
      <alignment horizontal="left" indent="1"/>
    </xf>
    <xf numFmtId="0" fontId="6" fillId="0" borderId="6" xfId="0" applyFont="1" applyFill="1" applyBorder="1" applyAlignment="1" applyProtection="1">
      <alignment horizontal="left"/>
      <protection hidden="1"/>
    </xf>
    <xf numFmtId="0" fontId="3" fillId="2" borderId="10" xfId="0" applyFont="1" applyFill="1" applyBorder="1" applyAlignment="1" applyProtection="1">
      <alignment horizontal="center"/>
      <protection hidden="1"/>
    </xf>
    <xf numFmtId="0" fontId="3" fillId="2" borderId="11" xfId="0" applyFont="1" applyFill="1" applyBorder="1" applyAlignment="1" applyProtection="1">
      <alignment horizontal="center"/>
      <protection hidden="1"/>
    </xf>
    <xf numFmtId="0" fontId="3" fillId="2" borderId="12" xfId="0" applyFont="1" applyFill="1" applyBorder="1" applyAlignment="1" applyProtection="1">
      <alignment horizontal="center"/>
      <protection hidden="1"/>
    </xf>
    <xf numFmtId="0" fontId="3" fillId="3" borderId="47" xfId="0" applyFont="1" applyFill="1" applyBorder="1" applyAlignment="1" applyProtection="1">
      <alignment horizontal="right"/>
      <protection hidden="1"/>
    </xf>
    <xf numFmtId="0" fontId="3" fillId="3" borderId="48" xfId="0" applyFont="1" applyFill="1" applyBorder="1" applyAlignment="1" applyProtection="1">
      <alignment horizontal="right"/>
      <protection hidden="1"/>
    </xf>
    <xf numFmtId="0" fontId="3" fillId="3" borderId="49" xfId="0" applyFont="1" applyFill="1" applyBorder="1" applyAlignment="1" applyProtection="1">
      <alignment horizontal="right"/>
      <protection hidden="1"/>
    </xf>
    <xf numFmtId="0" fontId="3" fillId="3" borderId="50" xfId="0" applyFont="1" applyFill="1" applyBorder="1" applyAlignment="1" applyProtection="1">
      <alignment horizontal="right"/>
      <protection hidden="1"/>
    </xf>
    <xf numFmtId="0" fontId="3" fillId="3" borderId="34" xfId="0" applyFont="1" applyFill="1" applyBorder="1" applyAlignment="1" applyProtection="1">
      <alignment horizontal="right"/>
      <protection hidden="1"/>
    </xf>
    <xf numFmtId="0" fontId="3" fillId="3" borderId="35" xfId="0" applyFont="1" applyFill="1" applyBorder="1" applyAlignment="1" applyProtection="1">
      <alignment horizontal="right"/>
      <protection hidden="1"/>
    </xf>
    <xf numFmtId="0" fontId="3" fillId="2" borderId="3"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3" fillId="2" borderId="15"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24" xfId="0" applyFont="1" applyFill="1" applyBorder="1" applyAlignment="1" applyProtection="1">
      <alignment horizontal="center" vertical="center"/>
      <protection hidden="1"/>
    </xf>
    <xf numFmtId="173" fontId="3" fillId="2" borderId="5" xfId="17" applyNumberFormat="1" applyFont="1" applyFill="1" applyBorder="1" applyAlignment="1" applyProtection="1">
      <alignment horizontal="center" vertical="center" wrapText="1"/>
      <protection hidden="1"/>
    </xf>
    <xf numFmtId="173" fontId="3" fillId="2" borderId="7" xfId="17" applyNumberFormat="1" applyFont="1" applyFill="1" applyBorder="1" applyAlignment="1" applyProtection="1">
      <alignment horizontal="center" vertical="center" wrapText="1"/>
      <protection hidden="1"/>
    </xf>
    <xf numFmtId="173" fontId="3" fillId="2" borderId="6" xfId="17" applyNumberFormat="1" applyFont="1" applyFill="1" applyBorder="1" applyAlignment="1" applyProtection="1">
      <alignment horizontal="center" vertical="center" wrapText="1"/>
      <protection hidden="1"/>
    </xf>
    <xf numFmtId="0" fontId="3" fillId="3" borderId="10" xfId="0" applyFont="1" applyFill="1" applyBorder="1" applyAlignment="1" applyProtection="1">
      <alignment horizontal="left"/>
      <protection hidden="1"/>
    </xf>
    <xf numFmtId="0" fontId="3" fillId="3" borderId="11" xfId="0" applyFont="1" applyFill="1" applyBorder="1" applyAlignment="1" applyProtection="1">
      <alignment horizontal="left"/>
      <protection hidden="1"/>
    </xf>
    <xf numFmtId="0" fontId="3" fillId="3" borderId="12" xfId="0" applyFont="1" applyFill="1" applyBorder="1" applyAlignment="1" applyProtection="1">
      <alignment horizontal="left"/>
      <protection hidden="1"/>
    </xf>
    <xf numFmtId="0" fontId="3" fillId="3" borderId="10" xfId="0" applyFont="1" applyFill="1" applyBorder="1" applyAlignment="1" applyProtection="1">
      <alignment horizontal="left"/>
      <protection/>
    </xf>
    <xf numFmtId="0" fontId="3" fillId="3" borderId="11" xfId="0" applyFont="1" applyFill="1" applyBorder="1" applyAlignment="1" applyProtection="1">
      <alignment horizontal="left"/>
      <protection/>
    </xf>
    <xf numFmtId="0" fontId="3" fillId="3" borderId="12" xfId="0" applyFont="1" applyFill="1" applyBorder="1" applyAlignment="1" applyProtection="1">
      <alignment horizontal="left"/>
      <protection/>
    </xf>
    <xf numFmtId="0" fontId="3" fillId="2" borderId="3" xfId="0" applyFont="1" applyFill="1" applyBorder="1" applyAlignment="1" applyProtection="1">
      <alignment horizontal="center" vertical="center"/>
      <protection/>
    </xf>
    <xf numFmtId="0" fontId="3" fillId="2" borderId="14" xfId="0" applyFont="1" applyFill="1" applyBorder="1" applyAlignment="1" applyProtection="1">
      <alignment horizontal="center" vertical="center"/>
      <protection/>
    </xf>
    <xf numFmtId="0" fontId="3" fillId="2" borderId="15" xfId="0" applyFont="1" applyFill="1" applyBorder="1" applyAlignment="1" applyProtection="1">
      <alignment horizontal="center" vertical="center"/>
      <protection/>
    </xf>
    <xf numFmtId="0" fontId="3" fillId="2" borderId="2" xfId="0" applyFont="1" applyFill="1" applyBorder="1" applyAlignment="1" applyProtection="1">
      <alignment horizontal="center" vertical="center"/>
      <protection/>
    </xf>
    <xf numFmtId="0" fontId="3" fillId="2" borderId="0" xfId="0" applyFont="1" applyFill="1" applyBorder="1" applyAlignment="1" applyProtection="1">
      <alignment horizontal="center" vertical="center"/>
      <protection/>
    </xf>
    <xf numFmtId="0" fontId="3" fillId="2" borderId="8" xfId="0" applyFont="1" applyFill="1" applyBorder="1" applyAlignment="1" applyProtection="1">
      <alignment horizontal="center" vertical="center"/>
      <protection/>
    </xf>
    <xf numFmtId="0" fontId="3" fillId="2" borderId="4" xfId="0" applyFont="1" applyFill="1" applyBorder="1" applyAlignment="1" applyProtection="1">
      <alignment horizontal="center" vertical="center"/>
      <protection/>
    </xf>
    <xf numFmtId="0" fontId="3" fillId="2" borderId="9" xfId="0" applyFont="1" applyFill="1" applyBorder="1" applyAlignment="1" applyProtection="1">
      <alignment horizontal="center" vertical="center"/>
      <protection/>
    </xf>
    <xf numFmtId="0" fontId="3" fillId="2" borderId="24" xfId="0" applyFont="1" applyFill="1" applyBorder="1" applyAlignment="1" applyProtection="1">
      <alignment horizontal="center" vertical="center"/>
      <protection/>
    </xf>
    <xf numFmtId="173" fontId="3" fillId="2" borderId="5" xfId="17" applyNumberFormat="1" applyFont="1" applyFill="1" applyBorder="1" applyAlignment="1" applyProtection="1">
      <alignment horizontal="center" vertical="center" wrapText="1"/>
      <protection/>
    </xf>
    <xf numFmtId="173" fontId="3" fillId="2" borderId="7" xfId="17" applyNumberFormat="1" applyFont="1" applyFill="1" applyBorder="1" applyAlignment="1" applyProtection="1">
      <alignment horizontal="center" vertical="center" wrapText="1"/>
      <protection/>
    </xf>
    <xf numFmtId="173" fontId="3" fillId="2" borderId="6" xfId="17" applyNumberFormat="1" applyFont="1" applyFill="1" applyBorder="1" applyAlignment="1" applyProtection="1">
      <alignment horizontal="center" vertical="center" wrapText="1"/>
      <protection/>
    </xf>
    <xf numFmtId="0" fontId="3" fillId="2" borderId="4" xfId="0" applyFont="1" applyFill="1" applyBorder="1" applyAlignment="1" applyProtection="1">
      <alignment horizontal="center"/>
      <protection/>
    </xf>
    <xf numFmtId="0" fontId="3" fillId="2" borderId="24" xfId="0" applyFont="1" applyFill="1" applyBorder="1" applyAlignment="1" applyProtection="1">
      <alignment horizontal="center"/>
      <protection/>
    </xf>
    <xf numFmtId="0" fontId="4" fillId="0" borderId="0" xfId="0" applyFont="1" applyFill="1" applyAlignment="1" applyProtection="1">
      <alignment horizontal="center" wrapText="1"/>
      <protection/>
    </xf>
    <xf numFmtId="0" fontId="14" fillId="5" borderId="0" xfId="23" applyFill="1" applyAlignment="1" applyProtection="1">
      <alignment horizontal="center"/>
      <protection hidden="1"/>
    </xf>
    <xf numFmtId="0" fontId="4" fillId="0" borderId="0" xfId="0" applyFont="1" applyAlignment="1" applyProtection="1">
      <alignment horizontal="center"/>
      <protection/>
    </xf>
    <xf numFmtId="0" fontId="0" fillId="0" borderId="0" xfId="20" applyBorder="1" applyAlignment="1">
      <alignment vertical="top" wrapText="1"/>
      <protection/>
    </xf>
    <xf numFmtId="0" fontId="0" fillId="0" borderId="0" xfId="0" applyAlignment="1">
      <alignment vertical="top" wrapText="1"/>
    </xf>
    <xf numFmtId="0" fontId="0" fillId="0" borderId="0" xfId="0" applyBorder="1" applyAlignment="1">
      <alignment vertical="top" wrapText="1"/>
    </xf>
    <xf numFmtId="0" fontId="20" fillId="0" borderId="44" xfId="0" applyFont="1" applyBorder="1" applyAlignment="1">
      <alignment/>
    </xf>
    <xf numFmtId="0" fontId="23" fillId="0" borderId="0" xfId="0" applyFont="1" applyAlignment="1">
      <alignment wrapText="1"/>
    </xf>
    <xf numFmtId="0" fontId="14" fillId="0" borderId="0" xfId="23" applyAlignment="1" applyProtection="1">
      <alignment/>
      <protection/>
    </xf>
  </cellXfs>
  <cellStyles count="11">
    <cellStyle name="Normal" xfId="0"/>
    <cellStyle name="Comma" xfId="15"/>
    <cellStyle name="Comma [0]" xfId="16"/>
    <cellStyle name="Currency" xfId="17"/>
    <cellStyle name="Currency [0]" xfId="18"/>
    <cellStyle name="Followed Hyperlink" xfId="19"/>
    <cellStyle name="Help" xfId="20"/>
    <cellStyle name="HelpEntry" xfId="21"/>
    <cellStyle name="HelpEntryData" xfId="22"/>
    <cellStyle name="Hyperlink"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elp!A1" /><Relationship Id="rId3" Type="http://schemas.openxmlformats.org/officeDocument/2006/relationships/hyperlink" Target="#Help!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9</xdr:row>
      <xdr:rowOff>0</xdr:rowOff>
    </xdr:from>
    <xdr:to>
      <xdr:col>0</xdr:col>
      <xdr:colOff>1466850</xdr:colOff>
      <xdr:row>9</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581025" y="11172825"/>
          <a:ext cx="88582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542925</xdr:colOff>
      <xdr:row>708</xdr:row>
      <xdr:rowOff>104775</xdr:rowOff>
    </xdr:from>
    <xdr:to>
      <xdr:col>11</xdr:col>
      <xdr:colOff>819150</xdr:colOff>
      <xdr:row>710</xdr:row>
      <xdr:rowOff>57150</xdr:rowOff>
    </xdr:to>
    <xdr:pic>
      <xdr:nvPicPr>
        <xdr:cNvPr id="1" name="ComboBox1"/>
        <xdr:cNvPicPr preferRelativeResize="1">
          <a:picLocks noChangeAspect="1"/>
        </xdr:cNvPicPr>
      </xdr:nvPicPr>
      <xdr:blipFill>
        <a:blip r:embed="rId1"/>
        <a:stretch>
          <a:fillRect/>
        </a:stretch>
      </xdr:blipFill>
      <xdr:spPr>
        <a:xfrm>
          <a:off x="7010400" y="109518450"/>
          <a:ext cx="26860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coliteracy.org/downloads/rsl-financial-calculator" TargetMode="External" /><Relationship Id="rId2"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12"/>
  <sheetViews>
    <sheetView showGridLines="0" tabSelected="1" workbookViewId="0" topLeftCell="A1">
      <selection activeCell="A2" sqref="A2"/>
    </sheetView>
  </sheetViews>
  <sheetFormatPr defaultColWidth="8.8515625" defaultRowHeight="12.75"/>
  <cols>
    <col min="1" max="1" width="96.7109375" style="0" customWidth="1"/>
  </cols>
  <sheetData>
    <row r="1" ht="6" customHeight="1">
      <c r="A1" s="375"/>
    </row>
    <row r="2" ht="37.5" customHeight="1">
      <c r="A2" s="398" t="s">
        <v>59</v>
      </c>
    </row>
    <row r="3" ht="34.5" customHeight="1">
      <c r="A3" s="401" t="s">
        <v>277</v>
      </c>
    </row>
    <row r="4" ht="96.75" customHeight="1">
      <c r="A4" s="400" t="s">
        <v>253</v>
      </c>
    </row>
    <row r="5" ht="12">
      <c r="A5" s="375"/>
    </row>
    <row r="6" ht="201" customHeight="1">
      <c r="A6" s="396" t="s">
        <v>278</v>
      </c>
    </row>
    <row r="7" ht="259.5" customHeight="1">
      <c r="A7" s="399" t="s">
        <v>276</v>
      </c>
    </row>
    <row r="8" ht="220.5" customHeight="1">
      <c r="A8" s="396" t="s">
        <v>252</v>
      </c>
    </row>
    <row r="9" ht="12">
      <c r="A9" s="397"/>
    </row>
    <row r="10" ht="110.25" customHeight="1">
      <c r="A10" s="396" t="s">
        <v>12</v>
      </c>
    </row>
    <row r="11" ht="12">
      <c r="A11" s="451" t="s">
        <v>4</v>
      </c>
    </row>
    <row r="12" ht="12">
      <c r="A12" s="452" t="s">
        <v>5</v>
      </c>
    </row>
  </sheetData>
  <sheetProtection sheet="1" objects="1" scenarios="1"/>
  <hyperlinks>
    <hyperlink ref="A12" r:id="rId1" display="www.ecoliteracy.org/downloads/rsl-financial-calculator"/>
  </hyperlinks>
  <printOptions/>
  <pageMargins left="0.75" right="0.75" top="1" bottom="1" header="0.5" footer="0.5"/>
  <pageSetup fitToHeight="1" fitToWidth="1" horizontalDpi="600" verticalDpi="600" orientation="portrait" scale="72"/>
  <headerFooter alignWithMargins="0">
    <oddHeader>&amp;L&amp;F&amp;C&amp;R&amp;D&amp;T</oddHeader>
    <oddFooter>&amp;LRethinking School Lunch&amp;CFood Systems Project of the Center for Ecoliteracy&amp;Rwww.ecoliteracy.org</oddFooter>
  </headerFooter>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P39"/>
  <sheetViews>
    <sheetView showGridLines="0" workbookViewId="0" topLeftCell="A1">
      <pane xSplit="1" topLeftCell="B1" activePane="topRight" state="frozen"/>
      <selection pane="topLeft" activeCell="A1" sqref="A1"/>
      <selection pane="topRight" activeCell="F17" sqref="F17"/>
    </sheetView>
  </sheetViews>
  <sheetFormatPr defaultColWidth="9.140625" defaultRowHeight="12.75"/>
  <cols>
    <col min="1" max="1" width="32.7109375" style="33" customWidth="1"/>
    <col min="2" max="16" width="15.7109375" style="33" customWidth="1"/>
    <col min="17" max="16384" width="9.140625" style="33" customWidth="1"/>
  </cols>
  <sheetData>
    <row r="1" spans="1:8" ht="12.75" thickBot="1">
      <c r="A1" s="387" t="s">
        <v>62</v>
      </c>
      <c r="H1" s="34" t="s">
        <v>64</v>
      </c>
    </row>
    <row r="2" spans="1:4" ht="12.75" thickBot="1">
      <c r="A2" s="45" t="s">
        <v>67</v>
      </c>
      <c r="B2" s="139"/>
      <c r="C2" s="325"/>
      <c r="D2" s="327"/>
    </row>
    <row r="3" spans="1:5" ht="12.75" thickBot="1">
      <c r="A3" s="326" t="s">
        <v>248</v>
      </c>
      <c r="B3" s="402" t="s">
        <v>249</v>
      </c>
      <c r="C3" s="402"/>
      <c r="D3" s="402"/>
      <c r="E3" s="402"/>
    </row>
    <row r="4" spans="1:16" ht="12">
      <c r="A4" s="37" t="s">
        <v>238</v>
      </c>
      <c r="B4" s="69" t="s">
        <v>223</v>
      </c>
      <c r="C4" s="69" t="s">
        <v>224</v>
      </c>
      <c r="D4" s="69" t="s">
        <v>225</v>
      </c>
      <c r="E4" s="69" t="s">
        <v>226</v>
      </c>
      <c r="F4" s="68" t="s">
        <v>227</v>
      </c>
      <c r="G4" s="68" t="s">
        <v>228</v>
      </c>
      <c r="H4" s="68" t="s">
        <v>229</v>
      </c>
      <c r="I4" s="68" t="s">
        <v>230</v>
      </c>
      <c r="J4" s="68" t="s">
        <v>231</v>
      </c>
      <c r="K4" s="68" t="s">
        <v>232</v>
      </c>
      <c r="L4" s="68" t="s">
        <v>233</v>
      </c>
      <c r="M4" s="68" t="s">
        <v>234</v>
      </c>
      <c r="N4" s="68" t="s">
        <v>235</v>
      </c>
      <c r="O4" s="68" t="s">
        <v>236</v>
      </c>
      <c r="P4" s="68" t="s">
        <v>237</v>
      </c>
    </row>
    <row r="5" spans="1:16" ht="12">
      <c r="A5" s="37" t="s">
        <v>80</v>
      </c>
      <c r="B5" s="69">
        <v>0</v>
      </c>
      <c r="C5" s="69">
        <v>0</v>
      </c>
      <c r="D5" s="69">
        <v>0</v>
      </c>
      <c r="E5" s="69">
        <v>0</v>
      </c>
      <c r="F5" s="69">
        <v>0</v>
      </c>
      <c r="G5" s="69">
        <v>0</v>
      </c>
      <c r="H5" s="69">
        <v>0</v>
      </c>
      <c r="I5" s="69">
        <v>0</v>
      </c>
      <c r="J5" s="69">
        <v>0</v>
      </c>
      <c r="K5" s="69">
        <v>0</v>
      </c>
      <c r="L5" s="69">
        <v>0</v>
      </c>
      <c r="M5" s="69">
        <v>0</v>
      </c>
      <c r="N5" s="69">
        <v>0</v>
      </c>
      <c r="O5" s="69">
        <v>0</v>
      </c>
      <c r="P5" s="69">
        <v>0</v>
      </c>
    </row>
    <row r="6" spans="1:16" ht="12">
      <c r="A6" s="37" t="s">
        <v>81</v>
      </c>
      <c r="B6" s="69">
        <v>0</v>
      </c>
      <c r="C6" s="69">
        <v>0</v>
      </c>
      <c r="D6" s="69">
        <v>0</v>
      </c>
      <c r="E6" s="69">
        <v>0</v>
      </c>
      <c r="F6" s="69">
        <v>0</v>
      </c>
      <c r="G6" s="69">
        <v>0</v>
      </c>
      <c r="H6" s="69">
        <v>0</v>
      </c>
      <c r="I6" s="69">
        <v>0</v>
      </c>
      <c r="J6" s="69">
        <v>0</v>
      </c>
      <c r="K6" s="69">
        <v>0</v>
      </c>
      <c r="L6" s="69">
        <v>0</v>
      </c>
      <c r="M6" s="69">
        <v>0</v>
      </c>
      <c r="N6" s="69">
        <v>0</v>
      </c>
      <c r="O6" s="69">
        <v>0</v>
      </c>
      <c r="P6" s="69">
        <v>0</v>
      </c>
    </row>
    <row r="7" spans="1:16" ht="12">
      <c r="A7" s="37" t="s">
        <v>82</v>
      </c>
      <c r="B7" s="69">
        <v>0</v>
      </c>
      <c r="C7" s="69">
        <v>0</v>
      </c>
      <c r="D7" s="69">
        <v>0</v>
      </c>
      <c r="E7" s="69">
        <v>0</v>
      </c>
      <c r="F7" s="69">
        <v>0</v>
      </c>
      <c r="G7" s="69">
        <v>0</v>
      </c>
      <c r="H7" s="69">
        <v>0</v>
      </c>
      <c r="I7" s="69">
        <v>0</v>
      </c>
      <c r="J7" s="69">
        <v>0</v>
      </c>
      <c r="K7" s="69">
        <v>0</v>
      </c>
      <c r="L7" s="69">
        <v>0</v>
      </c>
      <c r="M7" s="69">
        <v>0</v>
      </c>
      <c r="N7" s="69">
        <v>0</v>
      </c>
      <c r="O7" s="69">
        <v>0</v>
      </c>
      <c r="P7" s="69">
        <v>0</v>
      </c>
    </row>
    <row r="8" spans="1:16" ht="12">
      <c r="A8" s="37" t="s">
        <v>83</v>
      </c>
      <c r="B8" s="38">
        <f aca="true" t="shared" si="0" ref="B8:N8">B7/5</f>
        <v>0</v>
      </c>
      <c r="C8" s="38">
        <f t="shared" si="0"/>
        <v>0</v>
      </c>
      <c r="D8" s="38">
        <f t="shared" si="0"/>
        <v>0</v>
      </c>
      <c r="E8" s="38">
        <f t="shared" si="0"/>
        <v>0</v>
      </c>
      <c r="F8" s="38">
        <f t="shared" si="0"/>
        <v>0</v>
      </c>
      <c r="G8" s="38">
        <f t="shared" si="0"/>
        <v>0</v>
      </c>
      <c r="H8" s="38">
        <f t="shared" si="0"/>
        <v>0</v>
      </c>
      <c r="I8" s="38">
        <f t="shared" si="0"/>
        <v>0</v>
      </c>
      <c r="J8" s="38">
        <f t="shared" si="0"/>
        <v>0</v>
      </c>
      <c r="K8" s="38">
        <f t="shared" si="0"/>
        <v>0</v>
      </c>
      <c r="L8" s="38">
        <f t="shared" si="0"/>
        <v>0</v>
      </c>
      <c r="M8" s="38">
        <f t="shared" si="0"/>
        <v>0</v>
      </c>
      <c r="N8" s="38">
        <f t="shared" si="0"/>
        <v>0</v>
      </c>
      <c r="O8" s="38">
        <f>O7/5</f>
        <v>0</v>
      </c>
      <c r="P8" s="38">
        <f>P7/5</f>
        <v>0</v>
      </c>
    </row>
    <row r="9" spans="1:16" ht="12">
      <c r="A9" s="37" t="s">
        <v>9</v>
      </c>
      <c r="B9" s="70">
        <v>0</v>
      </c>
      <c r="C9" s="70">
        <v>0</v>
      </c>
      <c r="D9" s="70">
        <v>0</v>
      </c>
      <c r="E9" s="70">
        <v>0</v>
      </c>
      <c r="F9" s="70">
        <v>0</v>
      </c>
      <c r="G9" s="70">
        <v>0</v>
      </c>
      <c r="H9" s="70">
        <v>0</v>
      </c>
      <c r="I9" s="70">
        <v>0</v>
      </c>
      <c r="J9" s="70">
        <v>0</v>
      </c>
      <c r="K9" s="70">
        <v>0</v>
      </c>
      <c r="L9" s="70">
        <v>0</v>
      </c>
      <c r="M9" s="70">
        <v>0</v>
      </c>
      <c r="N9" s="70">
        <v>0</v>
      </c>
      <c r="O9" s="70">
        <v>0</v>
      </c>
      <c r="P9" s="70">
        <v>0</v>
      </c>
    </row>
    <row r="10" spans="1:16" ht="12">
      <c r="A10" s="37" t="s">
        <v>89</v>
      </c>
      <c r="B10" s="70">
        <v>0</v>
      </c>
      <c r="C10" s="70">
        <v>0</v>
      </c>
      <c r="D10" s="70">
        <v>0</v>
      </c>
      <c r="E10" s="70">
        <v>0</v>
      </c>
      <c r="F10" s="70">
        <v>0</v>
      </c>
      <c r="G10" s="70">
        <v>0</v>
      </c>
      <c r="H10" s="70">
        <v>0</v>
      </c>
      <c r="I10" s="70">
        <v>0</v>
      </c>
      <c r="J10" s="70">
        <v>0</v>
      </c>
      <c r="K10" s="70">
        <v>0</v>
      </c>
      <c r="L10" s="70">
        <v>0</v>
      </c>
      <c r="M10" s="70">
        <v>0</v>
      </c>
      <c r="N10" s="70">
        <v>0</v>
      </c>
      <c r="O10" s="70">
        <v>0</v>
      </c>
      <c r="P10" s="70">
        <v>0</v>
      </c>
    </row>
    <row r="11" spans="1:16" ht="12">
      <c r="A11" s="37" t="s">
        <v>84</v>
      </c>
      <c r="B11" s="70">
        <v>0</v>
      </c>
      <c r="C11" s="70">
        <v>0</v>
      </c>
      <c r="D11" s="70">
        <v>0</v>
      </c>
      <c r="E11" s="70">
        <v>0</v>
      </c>
      <c r="F11" s="70">
        <v>0</v>
      </c>
      <c r="G11" s="70">
        <v>0</v>
      </c>
      <c r="H11" s="70">
        <v>0</v>
      </c>
      <c r="I11" s="70">
        <v>0</v>
      </c>
      <c r="J11" s="70">
        <v>0</v>
      </c>
      <c r="K11" s="70">
        <v>0</v>
      </c>
      <c r="L11" s="70">
        <v>0</v>
      </c>
      <c r="M11" s="70">
        <v>0</v>
      </c>
      <c r="N11" s="70">
        <v>0</v>
      </c>
      <c r="O11" s="70">
        <v>0</v>
      </c>
      <c r="P11" s="70">
        <v>0</v>
      </c>
    </row>
    <row r="12" spans="1:16" ht="12">
      <c r="A12" s="37" t="s">
        <v>85</v>
      </c>
      <c r="B12" s="70">
        <v>0</v>
      </c>
      <c r="C12" s="70">
        <v>0</v>
      </c>
      <c r="D12" s="70">
        <v>0</v>
      </c>
      <c r="E12" s="70">
        <v>0</v>
      </c>
      <c r="F12" s="70">
        <v>0</v>
      </c>
      <c r="G12" s="70">
        <v>0</v>
      </c>
      <c r="H12" s="70">
        <v>0</v>
      </c>
      <c r="I12" s="70">
        <v>0</v>
      </c>
      <c r="J12" s="70">
        <v>0</v>
      </c>
      <c r="K12" s="70">
        <v>0</v>
      </c>
      <c r="L12" s="70">
        <v>0</v>
      </c>
      <c r="M12" s="70">
        <v>0</v>
      </c>
      <c r="N12" s="70">
        <v>0</v>
      </c>
      <c r="O12" s="70">
        <v>0</v>
      </c>
      <c r="P12" s="70">
        <v>0</v>
      </c>
    </row>
    <row r="13" spans="1:16" ht="12">
      <c r="A13" s="37" t="s">
        <v>111</v>
      </c>
      <c r="B13" s="70">
        <v>0</v>
      </c>
      <c r="C13" s="301"/>
      <c r="D13" s="301"/>
      <c r="E13" s="301"/>
      <c r="F13" s="301"/>
      <c r="G13" s="301"/>
      <c r="H13" s="301"/>
      <c r="I13" s="301"/>
      <c r="J13" s="301"/>
      <c r="K13" s="301"/>
      <c r="L13" s="301"/>
      <c r="M13" s="301"/>
      <c r="N13" s="301"/>
      <c r="O13" s="301"/>
      <c r="P13" s="301"/>
    </row>
    <row r="14" spans="1:16" ht="12">
      <c r="A14" s="37" t="s">
        <v>110</v>
      </c>
      <c r="B14" s="70">
        <v>0</v>
      </c>
      <c r="C14" s="301"/>
      <c r="D14" s="301"/>
      <c r="E14" s="301"/>
      <c r="F14" s="301"/>
      <c r="G14" s="301"/>
      <c r="H14" s="301"/>
      <c r="I14" s="301"/>
      <c r="J14" s="301"/>
      <c r="K14" s="301"/>
      <c r="L14" s="301"/>
      <c r="M14" s="301"/>
      <c r="N14" s="301"/>
      <c r="O14" s="301"/>
      <c r="P14" s="301"/>
    </row>
    <row r="15" spans="1:16" ht="12.75" thickBot="1">
      <c r="A15" s="39" t="s">
        <v>109</v>
      </c>
      <c r="B15" s="71">
        <v>0</v>
      </c>
      <c r="C15" s="302"/>
      <c r="D15" s="302"/>
      <c r="E15" s="302"/>
      <c r="F15" s="302"/>
      <c r="G15" s="302"/>
      <c r="H15" s="302"/>
      <c r="I15" s="302"/>
      <c r="J15" s="302"/>
      <c r="K15" s="302"/>
      <c r="L15" s="302"/>
      <c r="M15" s="302"/>
      <c r="N15" s="302"/>
      <c r="O15" s="302"/>
      <c r="P15" s="302"/>
    </row>
    <row r="17" ht="12.75" thickBot="1"/>
    <row r="18" spans="1:3" ht="12.75" thickBot="1">
      <c r="A18" s="35" t="s">
        <v>87</v>
      </c>
      <c r="B18" s="40"/>
      <c r="C18" s="41"/>
    </row>
    <row r="19" spans="1:4" ht="12.75" thickBot="1">
      <c r="A19" s="36"/>
      <c r="B19" s="42" t="s">
        <v>144</v>
      </c>
      <c r="C19" s="42" t="s">
        <v>145</v>
      </c>
      <c r="D19" s="42" t="s">
        <v>150</v>
      </c>
    </row>
    <row r="20" spans="1:4" ht="12">
      <c r="A20" s="43" t="s">
        <v>198</v>
      </c>
      <c r="B20" s="23">
        <v>0.22</v>
      </c>
      <c r="C20" s="24">
        <v>0.87</v>
      </c>
      <c r="D20" s="24">
        <v>1.17</v>
      </c>
    </row>
    <row r="21" spans="1:4" ht="12">
      <c r="A21" s="43" t="s">
        <v>199</v>
      </c>
      <c r="B21" s="24">
        <v>0</v>
      </c>
      <c r="C21" s="24">
        <v>0</v>
      </c>
      <c r="D21" s="24">
        <v>0</v>
      </c>
    </row>
    <row r="22" spans="1:4" ht="12">
      <c r="A22" s="43" t="s">
        <v>201</v>
      </c>
      <c r="B22" s="24">
        <v>0.2</v>
      </c>
      <c r="C22" s="24">
        <v>1.74</v>
      </c>
      <c r="D22" s="24">
        <v>2.14</v>
      </c>
    </row>
    <row r="23" spans="1:4" ht="12">
      <c r="A23" s="43" t="s">
        <v>202</v>
      </c>
      <c r="B23" s="24">
        <v>0</v>
      </c>
      <c r="C23" s="24">
        <v>0.13</v>
      </c>
      <c r="D23" s="24">
        <v>0.13</v>
      </c>
    </row>
    <row r="24" spans="1:4" ht="12">
      <c r="A24" s="43" t="s">
        <v>203</v>
      </c>
      <c r="B24" s="24">
        <v>0.05</v>
      </c>
      <c r="C24" s="24">
        <v>0.29</v>
      </c>
      <c r="D24" s="24">
        <v>0.58</v>
      </c>
    </row>
    <row r="25" spans="1:4" ht="12.75" thickBot="1">
      <c r="A25" s="44" t="s">
        <v>204</v>
      </c>
      <c r="B25" s="25">
        <v>0</v>
      </c>
      <c r="C25" s="25">
        <v>0</v>
      </c>
      <c r="D25" s="25">
        <v>0</v>
      </c>
    </row>
    <row r="29" ht="12.75" thickBot="1"/>
    <row r="30" spans="1:3" ht="12.75" thickBot="1">
      <c r="A30" s="45" t="s">
        <v>63</v>
      </c>
      <c r="B30" s="46"/>
      <c r="C30" s="47"/>
    </row>
    <row r="31" spans="1:16" ht="12">
      <c r="A31" s="48" t="s">
        <v>68</v>
      </c>
      <c r="B31" s="49" t="str">
        <f aca="true" t="shared" si="1" ref="B31:G31">B4</f>
        <v>A</v>
      </c>
      <c r="C31" s="49" t="str">
        <f t="shared" si="1"/>
        <v>B</v>
      </c>
      <c r="D31" s="49" t="str">
        <f t="shared" si="1"/>
        <v>C</v>
      </c>
      <c r="E31" s="49" t="str">
        <f t="shared" si="1"/>
        <v>D</v>
      </c>
      <c r="F31" s="49" t="str">
        <f t="shared" si="1"/>
        <v>E</v>
      </c>
      <c r="G31" s="49" t="str">
        <f t="shared" si="1"/>
        <v>F</v>
      </c>
      <c r="H31" s="49" t="str">
        <f aca="true" t="shared" si="2" ref="H31:P31">H4</f>
        <v>G</v>
      </c>
      <c r="I31" s="49" t="str">
        <f t="shared" si="2"/>
        <v>H</v>
      </c>
      <c r="J31" s="49" t="str">
        <f t="shared" si="2"/>
        <v>I</v>
      </c>
      <c r="K31" s="49" t="str">
        <f t="shared" si="2"/>
        <v>J</v>
      </c>
      <c r="L31" s="49" t="str">
        <f t="shared" si="2"/>
        <v>K</v>
      </c>
      <c r="M31" s="49" t="str">
        <f t="shared" si="2"/>
        <v>L</v>
      </c>
      <c r="N31" s="49" t="str">
        <f t="shared" si="2"/>
        <v>M</v>
      </c>
      <c r="O31" s="49" t="str">
        <f t="shared" si="2"/>
        <v>N</v>
      </c>
      <c r="P31" s="49" t="str">
        <f t="shared" si="2"/>
        <v>O</v>
      </c>
    </row>
    <row r="32" spans="1:16" ht="12">
      <c r="A32" s="50" t="s">
        <v>205</v>
      </c>
      <c r="B32" s="51">
        <f>'Ops Revenue'!E22</f>
        <v>0</v>
      </c>
      <c r="C32" s="52">
        <f>'Ops Revenue'!E75</f>
        <v>0</v>
      </c>
      <c r="D32" s="51">
        <f>'Ops Revenue'!E128</f>
        <v>0</v>
      </c>
      <c r="E32" s="52">
        <f>'Ops Revenue'!E181</f>
        <v>0</v>
      </c>
      <c r="F32" s="51">
        <f>'Ops Revenue'!E234</f>
        <v>0</v>
      </c>
      <c r="G32" s="53">
        <f>'Ops Revenue'!$E287</f>
        <v>0</v>
      </c>
      <c r="H32" s="53">
        <f>'Ops Revenue'!$E340</f>
        <v>0</v>
      </c>
      <c r="I32" s="53">
        <f>'Ops Revenue'!$E393</f>
        <v>0</v>
      </c>
      <c r="J32" s="53">
        <f>'Ops Revenue'!$E446</f>
        <v>0</v>
      </c>
      <c r="K32" s="53">
        <f>'Ops Revenue'!$E499</f>
        <v>0</v>
      </c>
      <c r="L32" s="53">
        <f>'Ops Revenue'!$E552</f>
        <v>0</v>
      </c>
      <c r="M32" s="53">
        <f>'Ops Revenue'!$E605</f>
        <v>0</v>
      </c>
      <c r="N32" s="53">
        <f>'Ops Revenue'!$E658</f>
        <v>0</v>
      </c>
      <c r="O32" s="53">
        <f>'Ops Revenue'!$E711</f>
        <v>0</v>
      </c>
      <c r="P32" s="53">
        <f>'Ops Revenue'!$E764</f>
        <v>0</v>
      </c>
    </row>
    <row r="33" spans="1:16" ht="12">
      <c r="A33" s="50" t="s">
        <v>206</v>
      </c>
      <c r="B33" s="51">
        <f>'Ops Revenue'!I22</f>
        <v>0</v>
      </c>
      <c r="C33" s="52">
        <f>'Ops Revenue'!I75</f>
        <v>0</v>
      </c>
      <c r="D33" s="51">
        <f>'Ops Revenue'!I128</f>
        <v>0</v>
      </c>
      <c r="E33" s="52">
        <f>'Ops Revenue'!I181</f>
        <v>0</v>
      </c>
      <c r="F33" s="51">
        <f>'Ops Revenue'!I234</f>
        <v>0</v>
      </c>
      <c r="G33" s="53">
        <f>'Ops Revenue'!$I287</f>
        <v>0</v>
      </c>
      <c r="H33" s="53">
        <f>'Ops Revenue'!$I340</f>
        <v>0</v>
      </c>
      <c r="I33" s="53">
        <f>'Ops Revenue'!$I393</f>
        <v>0</v>
      </c>
      <c r="J33" s="53">
        <f>'Ops Revenue'!$I446</f>
        <v>0</v>
      </c>
      <c r="K33" s="53">
        <f>'Ops Revenue'!$I499</f>
        <v>0</v>
      </c>
      <c r="L33" s="53">
        <f>'Ops Revenue'!$I552</f>
        <v>0</v>
      </c>
      <c r="M33" s="53">
        <f>'Ops Revenue'!$I605</f>
        <v>0</v>
      </c>
      <c r="N33" s="53">
        <f>'Ops Revenue'!$I658</f>
        <v>0</v>
      </c>
      <c r="O33" s="53">
        <f>'Ops Revenue'!$I711</f>
        <v>0</v>
      </c>
      <c r="P33" s="53">
        <f>'Ops Revenue'!$I764</f>
        <v>0</v>
      </c>
    </row>
    <row r="34" spans="1:16" ht="12">
      <c r="A34" s="54" t="s">
        <v>207</v>
      </c>
      <c r="B34" s="55">
        <f>'Ops Revenue'!M22</f>
        <v>0</v>
      </c>
      <c r="C34" s="56">
        <f>'Ops Revenue'!M75</f>
        <v>0</v>
      </c>
      <c r="D34" s="55">
        <f>'Ops Revenue'!M128</f>
        <v>0</v>
      </c>
      <c r="E34" s="56">
        <f>'Ops Revenue'!M181</f>
        <v>0</v>
      </c>
      <c r="F34" s="55">
        <f>'Ops Revenue'!M234</f>
        <v>0</v>
      </c>
      <c r="G34" s="57">
        <f>'Ops Revenue'!$M287</f>
        <v>0</v>
      </c>
      <c r="H34" s="57">
        <f>'Ops Revenue'!$M340</f>
        <v>0</v>
      </c>
      <c r="I34" s="57">
        <f>'Ops Revenue'!$M393</f>
        <v>0</v>
      </c>
      <c r="J34" s="57">
        <f>'Ops Revenue'!$M446</f>
        <v>0</v>
      </c>
      <c r="K34" s="57">
        <f>'Ops Revenue'!$M499</f>
        <v>0</v>
      </c>
      <c r="L34" s="57">
        <f>'Ops Revenue'!$M552</f>
        <v>0</v>
      </c>
      <c r="M34" s="57">
        <f>'Ops Revenue'!$M605</f>
        <v>0</v>
      </c>
      <c r="N34" s="57">
        <f>'Ops Revenue'!$M658</f>
        <v>0</v>
      </c>
      <c r="O34" s="57">
        <f>'Ops Revenue'!$M711</f>
        <v>0</v>
      </c>
      <c r="P34" s="57">
        <f>'Ops Revenue'!$M764</f>
        <v>0</v>
      </c>
    </row>
    <row r="35" spans="1:16" ht="12">
      <c r="A35" s="58" t="s">
        <v>209</v>
      </c>
      <c r="B35" s="51">
        <f aca="true" t="shared" si="3" ref="B35:P35">SUM(B32:B34)</f>
        <v>0</v>
      </c>
      <c r="C35" s="52">
        <f t="shared" si="3"/>
        <v>0</v>
      </c>
      <c r="D35" s="51">
        <f t="shared" si="3"/>
        <v>0</v>
      </c>
      <c r="E35" s="52">
        <f t="shared" si="3"/>
        <v>0</v>
      </c>
      <c r="F35" s="51">
        <f t="shared" si="3"/>
        <v>0</v>
      </c>
      <c r="G35" s="53">
        <f t="shared" si="3"/>
        <v>0</v>
      </c>
      <c r="H35" s="53">
        <f t="shared" si="3"/>
        <v>0</v>
      </c>
      <c r="I35" s="53">
        <f t="shared" si="3"/>
        <v>0</v>
      </c>
      <c r="J35" s="53">
        <f t="shared" si="3"/>
        <v>0</v>
      </c>
      <c r="K35" s="53">
        <f t="shared" si="3"/>
        <v>0</v>
      </c>
      <c r="L35" s="53">
        <f t="shared" si="3"/>
        <v>0</v>
      </c>
      <c r="M35" s="53">
        <f t="shared" si="3"/>
        <v>0</v>
      </c>
      <c r="N35" s="53">
        <f t="shared" si="3"/>
        <v>0</v>
      </c>
      <c r="O35" s="53">
        <f t="shared" si="3"/>
        <v>0</v>
      </c>
      <c r="P35" s="53">
        <f t="shared" si="3"/>
        <v>0</v>
      </c>
    </row>
    <row r="36" spans="1:16" ht="12">
      <c r="A36" s="59" t="s">
        <v>208</v>
      </c>
      <c r="B36" s="55">
        <f aca="true" t="shared" si="4" ref="B36:G36">B7</f>
        <v>0</v>
      </c>
      <c r="C36" s="56">
        <f t="shared" si="4"/>
        <v>0</v>
      </c>
      <c r="D36" s="55">
        <f t="shared" si="4"/>
        <v>0</v>
      </c>
      <c r="E36" s="56">
        <f t="shared" si="4"/>
        <v>0</v>
      </c>
      <c r="F36" s="55">
        <f t="shared" si="4"/>
        <v>0</v>
      </c>
      <c r="G36" s="57">
        <f t="shared" si="4"/>
        <v>0</v>
      </c>
      <c r="H36" s="57">
        <f aca="true" t="shared" si="5" ref="H36:P36">H7</f>
        <v>0</v>
      </c>
      <c r="I36" s="57">
        <f t="shared" si="5"/>
        <v>0</v>
      </c>
      <c r="J36" s="57">
        <f t="shared" si="5"/>
        <v>0</v>
      </c>
      <c r="K36" s="57">
        <f t="shared" si="5"/>
        <v>0</v>
      </c>
      <c r="L36" s="57">
        <f t="shared" si="5"/>
        <v>0</v>
      </c>
      <c r="M36" s="57">
        <f t="shared" si="5"/>
        <v>0</v>
      </c>
      <c r="N36" s="57">
        <f t="shared" si="5"/>
        <v>0</v>
      </c>
      <c r="O36" s="57">
        <f t="shared" si="5"/>
        <v>0</v>
      </c>
      <c r="P36" s="57">
        <f t="shared" si="5"/>
        <v>0</v>
      </c>
    </row>
    <row r="37" spans="1:16" ht="12">
      <c r="A37" s="58" t="s">
        <v>210</v>
      </c>
      <c r="B37" s="51">
        <f aca="true" t="shared" si="6" ref="B37:P37">B35*B36</f>
        <v>0</v>
      </c>
      <c r="C37" s="52">
        <f t="shared" si="6"/>
        <v>0</v>
      </c>
      <c r="D37" s="51">
        <f t="shared" si="6"/>
        <v>0</v>
      </c>
      <c r="E37" s="52">
        <f t="shared" si="6"/>
        <v>0</v>
      </c>
      <c r="F37" s="51">
        <f t="shared" si="6"/>
        <v>0</v>
      </c>
      <c r="G37" s="53">
        <f t="shared" si="6"/>
        <v>0</v>
      </c>
      <c r="H37" s="53">
        <f t="shared" si="6"/>
        <v>0</v>
      </c>
      <c r="I37" s="53">
        <f t="shared" si="6"/>
        <v>0</v>
      </c>
      <c r="J37" s="53">
        <f t="shared" si="6"/>
        <v>0</v>
      </c>
      <c r="K37" s="53">
        <f t="shared" si="6"/>
        <v>0</v>
      </c>
      <c r="L37" s="53">
        <f t="shared" si="6"/>
        <v>0</v>
      </c>
      <c r="M37" s="53">
        <f t="shared" si="6"/>
        <v>0</v>
      </c>
      <c r="N37" s="53">
        <f t="shared" si="6"/>
        <v>0</v>
      </c>
      <c r="O37" s="53">
        <f t="shared" si="6"/>
        <v>0</v>
      </c>
      <c r="P37" s="53">
        <f t="shared" si="6"/>
        <v>0</v>
      </c>
    </row>
    <row r="38" spans="1:16" ht="12.75" thickBot="1">
      <c r="A38" s="60" t="s">
        <v>211</v>
      </c>
      <c r="B38" s="61">
        <v>0.16</v>
      </c>
      <c r="C38" s="62">
        <v>0.16</v>
      </c>
      <c r="D38" s="61">
        <v>0.16</v>
      </c>
      <c r="E38" s="62">
        <v>0.16</v>
      </c>
      <c r="F38" s="61">
        <v>0.16</v>
      </c>
      <c r="G38" s="63">
        <v>0.16</v>
      </c>
      <c r="H38" s="63">
        <v>0.16</v>
      </c>
      <c r="I38" s="63">
        <v>0.16</v>
      </c>
      <c r="J38" s="63">
        <v>0.16</v>
      </c>
      <c r="K38" s="63">
        <v>0.16</v>
      </c>
      <c r="L38" s="63">
        <v>0.16</v>
      </c>
      <c r="M38" s="63">
        <v>0.16</v>
      </c>
      <c r="N38" s="63">
        <v>0.16</v>
      </c>
      <c r="O38" s="63">
        <v>0.16</v>
      </c>
      <c r="P38" s="63">
        <v>0.16</v>
      </c>
    </row>
    <row r="39" spans="1:16" ht="13.5" thickBot="1" thickTop="1">
      <c r="A39" s="64" t="s">
        <v>217</v>
      </c>
      <c r="B39" s="65">
        <f aca="true" t="shared" si="7" ref="B39:P39">B37*B38</f>
        <v>0</v>
      </c>
      <c r="C39" s="66">
        <f t="shared" si="7"/>
        <v>0</v>
      </c>
      <c r="D39" s="65">
        <f t="shared" si="7"/>
        <v>0</v>
      </c>
      <c r="E39" s="66">
        <f t="shared" si="7"/>
        <v>0</v>
      </c>
      <c r="F39" s="65">
        <f t="shared" si="7"/>
        <v>0</v>
      </c>
      <c r="G39" s="67">
        <f t="shared" si="7"/>
        <v>0</v>
      </c>
      <c r="H39" s="67">
        <f t="shared" si="7"/>
        <v>0</v>
      </c>
      <c r="I39" s="67">
        <f t="shared" si="7"/>
        <v>0</v>
      </c>
      <c r="J39" s="67">
        <f t="shared" si="7"/>
        <v>0</v>
      </c>
      <c r="K39" s="67">
        <f t="shared" si="7"/>
        <v>0</v>
      </c>
      <c r="L39" s="67">
        <f t="shared" si="7"/>
        <v>0</v>
      </c>
      <c r="M39" s="67">
        <f t="shared" si="7"/>
        <v>0</v>
      </c>
      <c r="N39" s="67">
        <f t="shared" si="7"/>
        <v>0</v>
      </c>
      <c r="O39" s="67">
        <f t="shared" si="7"/>
        <v>0</v>
      </c>
      <c r="P39" s="67">
        <f t="shared" si="7"/>
        <v>0</v>
      </c>
    </row>
  </sheetData>
  <sheetProtection sheet="1" objects="1" scenarios="1"/>
  <mergeCells count="1">
    <mergeCell ref="B3:E3"/>
  </mergeCells>
  <hyperlinks>
    <hyperlink ref="A1" location="Help!A11:A200" display="Help"/>
  </hyperlinks>
  <printOptions/>
  <pageMargins left="0.25" right="0.25" top="0.5" bottom="0.5" header="0.5" footer="0.25"/>
  <pageSetup fitToWidth="2" fitToHeight="1" horizontalDpi="600" verticalDpi="600" orientation="landscape" scale="86"/>
  <headerFooter alignWithMargins="0">
    <oddHeader>&amp;L&amp;F&amp;C&amp;R&amp;D&amp;T</oddHeader>
    <oddFooter>&amp;LRethinking School Lunch&amp;CFood Systems Project of the Center for Ecoliteracy&amp;Rwww.ecoliteracy.org</oddFooter>
  </headerFooter>
</worksheet>
</file>

<file path=xl/worksheets/sheet3.xml><?xml version="1.0" encoding="utf-8"?>
<worksheet xmlns="http://schemas.openxmlformats.org/spreadsheetml/2006/main" xmlns:r="http://schemas.openxmlformats.org/officeDocument/2006/relationships">
  <sheetPr codeName="Sheet3"/>
  <dimension ref="B1:Y792"/>
  <sheetViews>
    <sheetView showGridLines="0" zoomScale="87" zoomScaleNormal="87" workbookViewId="0" topLeftCell="B1">
      <pane ySplit="3" topLeftCell="BM4" activePane="bottomLeft" state="frozen"/>
      <selection pane="topLeft" activeCell="A1" sqref="A1"/>
      <selection pane="bottomLeft" activeCell="C1" sqref="C1"/>
    </sheetView>
  </sheetViews>
  <sheetFormatPr defaultColWidth="9.140625" defaultRowHeight="12.75"/>
  <cols>
    <col min="1" max="1" width="1.8515625" style="75" hidden="1" customWidth="1"/>
    <col min="2" max="2" width="1.7109375" style="75" customWidth="1"/>
    <col min="3" max="3" width="19.7109375" style="75" customWidth="1"/>
    <col min="4" max="4" width="1.7109375" style="75" customWidth="1"/>
    <col min="5" max="5" width="10.7109375" style="75" customWidth="1"/>
    <col min="6" max="6" width="1.7109375" style="75" customWidth="1"/>
    <col min="7" max="7" width="19.7109375" style="75" customWidth="1"/>
    <col min="8" max="8" width="1.7109375" style="75" customWidth="1"/>
    <col min="9" max="9" width="10.7109375" style="75" customWidth="1"/>
    <col min="10" max="10" width="1.7109375" style="75" customWidth="1"/>
    <col min="11" max="11" width="19.7109375" style="75" customWidth="1"/>
    <col min="12" max="12" width="1.7109375" style="75" customWidth="1"/>
    <col min="13" max="13" width="10.7109375" style="75" customWidth="1"/>
    <col min="14" max="14" width="1.7109375" style="75" customWidth="1"/>
    <col min="15" max="15" width="19.7109375" style="75" customWidth="1"/>
    <col min="16" max="16" width="1.7109375" style="75" customWidth="1"/>
    <col min="17" max="17" width="10.7109375" style="75" customWidth="1"/>
    <col min="18" max="18" width="1.7109375" style="75" customWidth="1"/>
    <col min="19" max="19" width="19.8515625" style="75" customWidth="1"/>
    <col min="20" max="20" width="1.7109375" style="75" customWidth="1"/>
    <col min="21" max="21" width="10.7109375" style="75" customWidth="1"/>
    <col min="22" max="22" width="1.7109375" style="75" customWidth="1"/>
    <col min="23" max="23" width="19.7109375" style="75" customWidth="1"/>
    <col min="24" max="24" width="1.7109375" style="75" customWidth="1"/>
    <col min="25" max="25" width="10.7109375" style="75" customWidth="1"/>
    <col min="26" max="16384" width="9.140625" style="75" customWidth="1"/>
  </cols>
  <sheetData>
    <row r="1" spans="3:21" ht="12">
      <c r="C1" s="387" t="s">
        <v>62</v>
      </c>
      <c r="E1" s="212" t="str">
        <f>Assumptions!B4</f>
        <v>A</v>
      </c>
      <c r="I1" s="212" t="str">
        <f>Assumptions!C4</f>
        <v>B</v>
      </c>
      <c r="M1" s="212" t="str">
        <f>Assumptions!D4</f>
        <v>C</v>
      </c>
      <c r="Q1" s="212" t="str">
        <f>Assumptions!E4</f>
        <v>D</v>
      </c>
      <c r="U1" s="212" t="str">
        <f>Assumptions!F4</f>
        <v>E</v>
      </c>
    </row>
    <row r="2" spans="5:21" ht="12">
      <c r="E2" s="212" t="str">
        <f>Assumptions!G4</f>
        <v>F</v>
      </c>
      <c r="I2" s="212" t="str">
        <f>Assumptions!H4</f>
        <v>G</v>
      </c>
      <c r="M2" s="212" t="str">
        <f>Assumptions!I4</f>
        <v>H</v>
      </c>
      <c r="Q2" s="212" t="str">
        <f>Assumptions!J4</f>
        <v>I</v>
      </c>
      <c r="U2" s="212" t="str">
        <f>Assumptions!K4</f>
        <v>J</v>
      </c>
    </row>
    <row r="3" spans="5:21" ht="12.75" thickBot="1">
      <c r="E3" s="212" t="str">
        <f>Assumptions!L4</f>
        <v>K</v>
      </c>
      <c r="I3" s="212" t="str">
        <f>Assumptions!M4</f>
        <v>L</v>
      </c>
      <c r="M3" s="212" t="str">
        <f>Assumptions!N4</f>
        <v>M</v>
      </c>
      <c r="Q3" s="212" t="str">
        <f>Assumptions!O4</f>
        <v>N</v>
      </c>
      <c r="U3" s="212" t="str">
        <f>Assumptions!P4</f>
        <v>O</v>
      </c>
    </row>
    <row r="4" spans="2:25" ht="12">
      <c r="B4" s="72" t="s">
        <v>149</v>
      </c>
      <c r="C4" s="73"/>
      <c r="D4" s="74"/>
      <c r="E4" s="406" t="str">
        <f>Assumptions!B$4</f>
        <v>A</v>
      </c>
      <c r="F4" s="406"/>
      <c r="G4" s="407"/>
      <c r="Y4" s="34" t="s">
        <v>173</v>
      </c>
    </row>
    <row r="5" spans="2:7" ht="12">
      <c r="B5" s="76" t="s">
        <v>71</v>
      </c>
      <c r="C5" s="77"/>
      <c r="D5" s="78"/>
      <c r="E5" s="408">
        <f>Assumptions!B$5</f>
        <v>0</v>
      </c>
      <c r="F5" s="408"/>
      <c r="G5" s="409"/>
    </row>
    <row r="6" spans="2:7" ht="12">
      <c r="B6" s="79" t="s">
        <v>72</v>
      </c>
      <c r="C6" s="80"/>
      <c r="D6" s="81"/>
      <c r="E6" s="408">
        <f>Assumptions!B$6</f>
        <v>0</v>
      </c>
      <c r="F6" s="408"/>
      <c r="G6" s="409"/>
    </row>
    <row r="7" spans="2:9" ht="12.75" thickBot="1">
      <c r="B7" s="82" t="s">
        <v>142</v>
      </c>
      <c r="C7" s="80"/>
      <c r="D7" s="81"/>
      <c r="E7" s="410">
        <f>Assumptions!B$7</f>
        <v>0</v>
      </c>
      <c r="F7" s="410"/>
      <c r="G7" s="411"/>
      <c r="H7" s="83"/>
      <c r="I7" s="83"/>
    </row>
    <row r="8" spans="2:25" ht="12.75" thickBot="1">
      <c r="B8" s="403" t="s">
        <v>144</v>
      </c>
      <c r="C8" s="404"/>
      <c r="D8" s="404"/>
      <c r="E8" s="405"/>
      <c r="F8" s="403" t="s">
        <v>145</v>
      </c>
      <c r="G8" s="404"/>
      <c r="H8" s="404"/>
      <c r="I8" s="405"/>
      <c r="J8" s="403" t="s">
        <v>150</v>
      </c>
      <c r="K8" s="404"/>
      <c r="L8" s="404"/>
      <c r="M8" s="405"/>
      <c r="N8" s="403" t="s">
        <v>70</v>
      </c>
      <c r="O8" s="404"/>
      <c r="P8" s="404"/>
      <c r="Q8" s="405"/>
      <c r="R8" s="403" t="s">
        <v>86</v>
      </c>
      <c r="S8" s="404"/>
      <c r="T8" s="404"/>
      <c r="U8" s="405"/>
      <c r="V8" s="403" t="s">
        <v>190</v>
      </c>
      <c r="W8" s="404"/>
      <c r="X8" s="404"/>
      <c r="Y8" s="405"/>
    </row>
    <row r="9" spans="2:25" ht="12">
      <c r="B9" s="84"/>
      <c r="C9" s="85"/>
      <c r="D9" s="85"/>
      <c r="E9" s="86"/>
      <c r="F9" s="84"/>
      <c r="G9" s="85"/>
      <c r="H9" s="85"/>
      <c r="I9" s="86"/>
      <c r="J9" s="84"/>
      <c r="K9" s="85"/>
      <c r="L9" s="85"/>
      <c r="M9" s="86"/>
      <c r="N9" s="84"/>
      <c r="O9" s="85"/>
      <c r="P9" s="85"/>
      <c r="Q9" s="86"/>
      <c r="R9" s="84"/>
      <c r="S9" s="85"/>
      <c r="T9" s="85"/>
      <c r="U9" s="86"/>
      <c r="V9" s="87"/>
      <c r="W9" s="88"/>
      <c r="X9" s="88"/>
      <c r="Y9" s="89"/>
    </row>
    <row r="10" spans="2:25" ht="12">
      <c r="B10" s="90" t="s">
        <v>146</v>
      </c>
      <c r="C10" s="85"/>
      <c r="D10" s="91"/>
      <c r="E10" s="92"/>
      <c r="F10" s="90" t="s">
        <v>146</v>
      </c>
      <c r="G10" s="85"/>
      <c r="H10" s="91"/>
      <c r="I10" s="92"/>
      <c r="J10" s="90" t="s">
        <v>146</v>
      </c>
      <c r="K10" s="85"/>
      <c r="L10" s="91"/>
      <c r="M10" s="92"/>
      <c r="N10" s="90" t="s">
        <v>146</v>
      </c>
      <c r="O10" s="85"/>
      <c r="P10" s="91"/>
      <c r="Q10" s="92"/>
      <c r="R10" s="90" t="s">
        <v>146</v>
      </c>
      <c r="S10" s="85"/>
      <c r="T10" s="91"/>
      <c r="U10" s="92"/>
      <c r="V10" s="93" t="s">
        <v>146</v>
      </c>
      <c r="W10" s="88"/>
      <c r="X10" s="94"/>
      <c r="Y10" s="95"/>
    </row>
    <row r="11" spans="2:25" ht="12">
      <c r="B11" s="84"/>
      <c r="C11" s="96" t="s">
        <v>139</v>
      </c>
      <c r="D11" s="97"/>
      <c r="E11" s="27">
        <v>0</v>
      </c>
      <c r="F11" s="84"/>
      <c r="G11" s="96" t="s">
        <v>139</v>
      </c>
      <c r="H11" s="85"/>
      <c r="I11" s="27">
        <v>0</v>
      </c>
      <c r="J11" s="84"/>
      <c r="K11" s="96" t="s">
        <v>139</v>
      </c>
      <c r="L11" s="85"/>
      <c r="M11" s="27">
        <v>0</v>
      </c>
      <c r="N11" s="84"/>
      <c r="O11" s="96" t="s">
        <v>139</v>
      </c>
      <c r="P11" s="85"/>
      <c r="Q11" s="27">
        <v>0</v>
      </c>
      <c r="R11" s="84"/>
      <c r="S11" s="96" t="s">
        <v>139</v>
      </c>
      <c r="T11" s="85"/>
      <c r="U11" s="27">
        <v>0</v>
      </c>
      <c r="V11" s="87"/>
      <c r="W11" s="98" t="s">
        <v>139</v>
      </c>
      <c r="X11" s="88"/>
      <c r="Y11" s="99" t="e">
        <f>Y12/(E5+E6)</f>
        <v>#DIV/0!</v>
      </c>
    </row>
    <row r="12" spans="2:25" ht="12">
      <c r="B12" s="84"/>
      <c r="C12" s="96" t="s">
        <v>140</v>
      </c>
      <c r="D12" s="97"/>
      <c r="E12" s="100">
        <f>E11*$E5</f>
        <v>0</v>
      </c>
      <c r="F12" s="84"/>
      <c r="G12" s="96" t="s">
        <v>140</v>
      </c>
      <c r="H12" s="85"/>
      <c r="I12" s="100">
        <f>I11*$E5</f>
        <v>0</v>
      </c>
      <c r="J12" s="84"/>
      <c r="K12" s="96" t="s">
        <v>140</v>
      </c>
      <c r="L12" s="85"/>
      <c r="M12" s="100">
        <f>M11*$E5</f>
        <v>0</v>
      </c>
      <c r="N12" s="84"/>
      <c r="O12" s="96" t="s">
        <v>140</v>
      </c>
      <c r="P12" s="85"/>
      <c r="Q12" s="100">
        <f>Q11*$E6</f>
        <v>0</v>
      </c>
      <c r="R12" s="84"/>
      <c r="S12" s="96" t="s">
        <v>140</v>
      </c>
      <c r="T12" s="85"/>
      <c r="U12" s="100">
        <f>U11*($E6+$E5)</f>
        <v>0</v>
      </c>
      <c r="V12" s="87"/>
      <c r="W12" s="98" t="s">
        <v>140</v>
      </c>
      <c r="X12" s="88"/>
      <c r="Y12" s="101">
        <f>E12+I12+M12+Q12+U12</f>
        <v>0</v>
      </c>
    </row>
    <row r="13" spans="2:25" ht="12">
      <c r="B13" s="84"/>
      <c r="C13" s="96" t="s">
        <v>65</v>
      </c>
      <c r="D13" s="97"/>
      <c r="E13" s="17">
        <v>0</v>
      </c>
      <c r="F13" s="84"/>
      <c r="G13" s="96" t="s">
        <v>65</v>
      </c>
      <c r="H13" s="85"/>
      <c r="I13" s="17">
        <v>0</v>
      </c>
      <c r="J13" s="84"/>
      <c r="K13" s="102"/>
      <c r="L13" s="103"/>
      <c r="M13" s="104"/>
      <c r="N13" s="84"/>
      <c r="O13" s="96" t="s">
        <v>65</v>
      </c>
      <c r="P13" s="85"/>
      <c r="Q13" s="17">
        <v>0</v>
      </c>
      <c r="R13" s="84"/>
      <c r="S13" s="96" t="s">
        <v>141</v>
      </c>
      <c r="T13" s="85"/>
      <c r="U13" s="17">
        <v>0</v>
      </c>
      <c r="V13" s="87"/>
      <c r="W13" s="102"/>
      <c r="X13" s="103"/>
      <c r="Y13" s="105"/>
    </row>
    <row r="14" spans="2:25" ht="12">
      <c r="B14" s="84"/>
      <c r="C14" s="96" t="s">
        <v>66</v>
      </c>
      <c r="D14" s="97"/>
      <c r="E14" s="106">
        <f>Assumptions!$B$20</f>
        <v>0.22</v>
      </c>
      <c r="F14" s="84"/>
      <c r="G14" s="96" t="s">
        <v>66</v>
      </c>
      <c r="H14" s="85"/>
      <c r="I14" s="106">
        <f>Assumptions!$C$20</f>
        <v>0.87</v>
      </c>
      <c r="J14" s="84"/>
      <c r="K14" s="96" t="s">
        <v>66</v>
      </c>
      <c r="L14" s="85"/>
      <c r="M14" s="106">
        <f>Assumptions!$D$20</f>
        <v>1.17</v>
      </c>
      <c r="N14" s="84"/>
      <c r="O14" s="102"/>
      <c r="P14" s="103"/>
      <c r="Q14" s="104"/>
      <c r="R14" s="84"/>
      <c r="S14" s="102"/>
      <c r="T14" s="103"/>
      <c r="U14" s="104"/>
      <c r="V14" s="87"/>
      <c r="W14" s="102"/>
      <c r="X14" s="103"/>
      <c r="Y14" s="105"/>
    </row>
    <row r="15" spans="2:25" ht="12">
      <c r="B15" s="84"/>
      <c r="C15" s="96" t="s">
        <v>69</v>
      </c>
      <c r="D15" s="97"/>
      <c r="E15" s="106">
        <f>Assumptions!$B$21</f>
        <v>0</v>
      </c>
      <c r="F15" s="84"/>
      <c r="G15" s="96" t="s">
        <v>69</v>
      </c>
      <c r="H15" s="85"/>
      <c r="I15" s="106">
        <f>Assumptions!$C$21</f>
        <v>0</v>
      </c>
      <c r="J15" s="84"/>
      <c r="K15" s="96" t="s">
        <v>69</v>
      </c>
      <c r="L15" s="85"/>
      <c r="M15" s="106">
        <f>Assumptions!$D$21</f>
        <v>0</v>
      </c>
      <c r="N15" s="84"/>
      <c r="O15" s="102"/>
      <c r="P15" s="103"/>
      <c r="Q15" s="104"/>
      <c r="R15" s="84"/>
      <c r="S15" s="102"/>
      <c r="T15" s="103"/>
      <c r="U15" s="104"/>
      <c r="V15" s="87"/>
      <c r="W15" s="102"/>
      <c r="X15" s="103"/>
      <c r="Y15" s="105"/>
    </row>
    <row r="16" spans="2:25" ht="12">
      <c r="B16" s="84"/>
      <c r="C16" s="96" t="s">
        <v>141</v>
      </c>
      <c r="D16" s="97"/>
      <c r="E16" s="107">
        <f>E13+E14+E15</f>
        <v>0.22</v>
      </c>
      <c r="F16" s="84"/>
      <c r="G16" s="96" t="s">
        <v>141</v>
      </c>
      <c r="H16" s="85"/>
      <c r="I16" s="107">
        <f>I13+I14+I15</f>
        <v>0.87</v>
      </c>
      <c r="J16" s="84"/>
      <c r="K16" s="96" t="s">
        <v>141</v>
      </c>
      <c r="L16" s="85"/>
      <c r="M16" s="107">
        <f>M13+M14+M15</f>
        <v>1.17</v>
      </c>
      <c r="N16" s="84"/>
      <c r="O16" s="96" t="s">
        <v>141</v>
      </c>
      <c r="P16" s="85"/>
      <c r="Q16" s="107">
        <f>Q13+Q14+Q15</f>
        <v>0</v>
      </c>
      <c r="R16" s="84"/>
      <c r="S16" s="96" t="s">
        <v>141</v>
      </c>
      <c r="T16" s="85"/>
      <c r="U16" s="107">
        <f>U13+U14+U15</f>
        <v>0</v>
      </c>
      <c r="V16" s="87"/>
      <c r="W16" s="98" t="s">
        <v>141</v>
      </c>
      <c r="X16" s="88"/>
      <c r="Y16" s="108" t="e">
        <f>Y18/Y12/Y17</f>
        <v>#DIV/0!</v>
      </c>
    </row>
    <row r="17" spans="2:25" ht="12.75" thickBot="1">
      <c r="B17" s="109"/>
      <c r="C17" s="110" t="s">
        <v>142</v>
      </c>
      <c r="D17" s="111"/>
      <c r="E17" s="112">
        <f>$E7</f>
        <v>0</v>
      </c>
      <c r="F17" s="109"/>
      <c r="G17" s="110" t="s">
        <v>142</v>
      </c>
      <c r="H17" s="113"/>
      <c r="I17" s="112">
        <f>$E7</f>
        <v>0</v>
      </c>
      <c r="J17" s="109"/>
      <c r="K17" s="110" t="s">
        <v>142</v>
      </c>
      <c r="L17" s="113"/>
      <c r="M17" s="112">
        <f>$E7</f>
        <v>0</v>
      </c>
      <c r="N17" s="109"/>
      <c r="O17" s="110" t="s">
        <v>142</v>
      </c>
      <c r="P17" s="113"/>
      <c r="Q17" s="112">
        <f>$E7</f>
        <v>0</v>
      </c>
      <c r="R17" s="109"/>
      <c r="S17" s="110" t="s">
        <v>142</v>
      </c>
      <c r="T17" s="113"/>
      <c r="U17" s="112">
        <f>$E7</f>
        <v>0</v>
      </c>
      <c r="V17" s="114"/>
      <c r="W17" s="115" t="s">
        <v>142</v>
      </c>
      <c r="X17" s="116"/>
      <c r="Y17" s="117">
        <f>E7</f>
        <v>0</v>
      </c>
    </row>
    <row r="18" spans="2:25" ht="12.75" thickTop="1">
      <c r="B18" s="118"/>
      <c r="C18" s="119" t="s">
        <v>143</v>
      </c>
      <c r="D18" s="120"/>
      <c r="E18" s="121">
        <f>E17*E16*E12</f>
        <v>0</v>
      </c>
      <c r="F18" s="118"/>
      <c r="G18" s="119" t="s">
        <v>143</v>
      </c>
      <c r="H18" s="122"/>
      <c r="I18" s="121">
        <f>I17*I16*I12</f>
        <v>0</v>
      </c>
      <c r="J18" s="118"/>
      <c r="K18" s="119" t="s">
        <v>143</v>
      </c>
      <c r="L18" s="122"/>
      <c r="M18" s="121">
        <f>M17*M16*M12</f>
        <v>0</v>
      </c>
      <c r="N18" s="118"/>
      <c r="O18" s="119" t="s">
        <v>143</v>
      </c>
      <c r="P18" s="122"/>
      <c r="Q18" s="121">
        <f>Q17*Q16*Q12</f>
        <v>0</v>
      </c>
      <c r="R18" s="118"/>
      <c r="S18" s="119" t="s">
        <v>143</v>
      </c>
      <c r="T18" s="122"/>
      <c r="U18" s="121">
        <f>U17*U16*U12</f>
        <v>0</v>
      </c>
      <c r="V18" s="123"/>
      <c r="W18" s="124" t="s">
        <v>143</v>
      </c>
      <c r="X18" s="125"/>
      <c r="Y18" s="126">
        <f>E18+I18+M18+Q18+U18</f>
        <v>0</v>
      </c>
    </row>
    <row r="19" spans="2:25" ht="12">
      <c r="B19" s="127"/>
      <c r="C19" s="128"/>
      <c r="D19" s="129"/>
      <c r="E19" s="130"/>
      <c r="F19" s="127"/>
      <c r="G19" s="128"/>
      <c r="H19" s="128"/>
      <c r="I19" s="130"/>
      <c r="J19" s="127"/>
      <c r="K19" s="128"/>
      <c r="L19" s="128"/>
      <c r="M19" s="130"/>
      <c r="N19" s="127"/>
      <c r="O19" s="128"/>
      <c r="P19" s="128"/>
      <c r="Q19" s="130"/>
      <c r="R19" s="127"/>
      <c r="S19" s="128"/>
      <c r="T19" s="128"/>
      <c r="U19" s="130"/>
      <c r="V19" s="131"/>
      <c r="W19" s="132"/>
      <c r="X19" s="132"/>
      <c r="Y19" s="133"/>
    </row>
    <row r="20" spans="2:25" ht="12">
      <c r="B20" s="90" t="s">
        <v>147</v>
      </c>
      <c r="C20" s="85"/>
      <c r="D20" s="91"/>
      <c r="E20" s="92"/>
      <c r="F20" s="90" t="s">
        <v>147</v>
      </c>
      <c r="G20" s="85"/>
      <c r="H20" s="91"/>
      <c r="I20" s="92"/>
      <c r="J20" s="90" t="s">
        <v>147</v>
      </c>
      <c r="K20" s="85"/>
      <c r="L20" s="91"/>
      <c r="M20" s="92"/>
      <c r="N20" s="90" t="s">
        <v>147</v>
      </c>
      <c r="O20" s="85"/>
      <c r="P20" s="91"/>
      <c r="Q20" s="92"/>
      <c r="R20" s="90" t="s">
        <v>147</v>
      </c>
      <c r="S20" s="85"/>
      <c r="T20" s="91"/>
      <c r="U20" s="92"/>
      <c r="V20" s="93" t="s">
        <v>147</v>
      </c>
      <c r="W20" s="88"/>
      <c r="X20" s="94"/>
      <c r="Y20" s="95"/>
    </row>
    <row r="21" spans="2:25" ht="12">
      <c r="B21" s="84"/>
      <c r="C21" s="96" t="s">
        <v>139</v>
      </c>
      <c r="D21" s="97"/>
      <c r="E21" s="27">
        <v>0</v>
      </c>
      <c r="F21" s="84"/>
      <c r="G21" s="96" t="s">
        <v>139</v>
      </c>
      <c r="H21" s="85"/>
      <c r="I21" s="27">
        <v>0</v>
      </c>
      <c r="J21" s="84"/>
      <c r="K21" s="96" t="s">
        <v>139</v>
      </c>
      <c r="L21" s="85"/>
      <c r="M21" s="27">
        <v>0</v>
      </c>
      <c r="N21" s="84"/>
      <c r="O21" s="96" t="s">
        <v>139</v>
      </c>
      <c r="P21" s="85"/>
      <c r="Q21" s="27">
        <v>0</v>
      </c>
      <c r="R21" s="84"/>
      <c r="S21" s="96" t="s">
        <v>139</v>
      </c>
      <c r="T21" s="85"/>
      <c r="U21" s="27">
        <v>0</v>
      </c>
      <c r="V21" s="87"/>
      <c r="W21" s="98" t="s">
        <v>139</v>
      </c>
      <c r="X21" s="88"/>
      <c r="Y21" s="99" t="e">
        <f>Y22/(E5+E6)</f>
        <v>#DIV/0!</v>
      </c>
    </row>
    <row r="22" spans="2:25" ht="12">
      <c r="B22" s="84"/>
      <c r="C22" s="96" t="s">
        <v>140</v>
      </c>
      <c r="D22" s="97"/>
      <c r="E22" s="100">
        <f>E21*$E5</f>
        <v>0</v>
      </c>
      <c r="F22" s="84"/>
      <c r="G22" s="96" t="s">
        <v>140</v>
      </c>
      <c r="H22" s="85"/>
      <c r="I22" s="100">
        <f>I21*$E$5</f>
        <v>0</v>
      </c>
      <c r="J22" s="84"/>
      <c r="K22" s="96" t="s">
        <v>140</v>
      </c>
      <c r="L22" s="85"/>
      <c r="M22" s="100">
        <f>M21*$E$5</f>
        <v>0</v>
      </c>
      <c r="N22" s="84"/>
      <c r="O22" s="96" t="s">
        <v>140</v>
      </c>
      <c r="P22" s="85"/>
      <c r="Q22" s="100">
        <f>Q21*$E$6</f>
        <v>0</v>
      </c>
      <c r="R22" s="84"/>
      <c r="S22" s="96" t="s">
        <v>140</v>
      </c>
      <c r="T22" s="85"/>
      <c r="U22" s="100">
        <f>U21*($E$5+$E$6)</f>
        <v>0</v>
      </c>
      <c r="V22" s="87"/>
      <c r="W22" s="98" t="s">
        <v>140</v>
      </c>
      <c r="X22" s="88"/>
      <c r="Y22" s="101">
        <f>E22+I22+M22+Q22+U22</f>
        <v>0</v>
      </c>
    </row>
    <row r="23" spans="2:25" ht="12">
      <c r="B23" s="84"/>
      <c r="C23" s="96" t="s">
        <v>65</v>
      </c>
      <c r="D23" s="97"/>
      <c r="E23" s="17">
        <v>0</v>
      </c>
      <c r="F23" s="84"/>
      <c r="G23" s="96" t="s">
        <v>65</v>
      </c>
      <c r="H23" s="85"/>
      <c r="I23" s="17">
        <v>0</v>
      </c>
      <c r="J23" s="84"/>
      <c r="K23" s="102"/>
      <c r="L23" s="103"/>
      <c r="M23" s="104"/>
      <c r="N23" s="84"/>
      <c r="O23" s="96" t="s">
        <v>65</v>
      </c>
      <c r="P23" s="85"/>
      <c r="Q23" s="17">
        <v>0</v>
      </c>
      <c r="R23" s="84"/>
      <c r="S23" s="96" t="s">
        <v>141</v>
      </c>
      <c r="T23" s="85"/>
      <c r="U23" s="17">
        <v>0</v>
      </c>
      <c r="V23" s="87"/>
      <c r="W23" s="102"/>
      <c r="X23" s="103"/>
      <c r="Y23" s="134"/>
    </row>
    <row r="24" spans="2:25" ht="12">
      <c r="B24" s="84"/>
      <c r="C24" s="96" t="s">
        <v>66</v>
      </c>
      <c r="D24" s="97"/>
      <c r="E24" s="106">
        <f>Assumptions!$B$22</f>
        <v>0.2</v>
      </c>
      <c r="F24" s="84"/>
      <c r="G24" s="96" t="s">
        <v>66</v>
      </c>
      <c r="H24" s="85"/>
      <c r="I24" s="106">
        <v>1.74</v>
      </c>
      <c r="J24" s="84"/>
      <c r="K24" s="96" t="s">
        <v>66</v>
      </c>
      <c r="L24" s="85"/>
      <c r="M24" s="106">
        <f>Assumptions!$D$22</f>
        <v>2.14</v>
      </c>
      <c r="N24" s="84"/>
      <c r="O24" s="102"/>
      <c r="P24" s="103"/>
      <c r="Q24" s="104"/>
      <c r="R24" s="84"/>
      <c r="S24" s="102"/>
      <c r="T24" s="103"/>
      <c r="U24" s="104"/>
      <c r="V24" s="87"/>
      <c r="W24" s="102"/>
      <c r="X24" s="103"/>
      <c r="Y24" s="134"/>
    </row>
    <row r="25" spans="2:25" ht="12">
      <c r="B25" s="84"/>
      <c r="C25" s="96" t="s">
        <v>69</v>
      </c>
      <c r="D25" s="97"/>
      <c r="E25" s="106">
        <f>Assumptions!$B$23</f>
        <v>0</v>
      </c>
      <c r="F25" s="84"/>
      <c r="G25" s="96" t="s">
        <v>69</v>
      </c>
      <c r="H25" s="85"/>
      <c r="I25" s="106">
        <f>Assumptions!$C$23</f>
        <v>0.13</v>
      </c>
      <c r="J25" s="84"/>
      <c r="K25" s="96" t="s">
        <v>69</v>
      </c>
      <c r="L25" s="85"/>
      <c r="M25" s="106">
        <f>Assumptions!$D$23</f>
        <v>0.13</v>
      </c>
      <c r="N25" s="84"/>
      <c r="O25" s="102"/>
      <c r="P25" s="103"/>
      <c r="Q25" s="104"/>
      <c r="R25" s="84"/>
      <c r="S25" s="102"/>
      <c r="T25" s="103"/>
      <c r="U25" s="104"/>
      <c r="V25" s="87"/>
      <c r="W25" s="102"/>
      <c r="X25" s="103"/>
      <c r="Y25" s="134"/>
    </row>
    <row r="26" spans="2:25" ht="12">
      <c r="B26" s="84"/>
      <c r="C26" s="96" t="s">
        <v>141</v>
      </c>
      <c r="D26" s="97"/>
      <c r="E26" s="107">
        <f>E23+E24+E25</f>
        <v>0.2</v>
      </c>
      <c r="F26" s="84"/>
      <c r="G26" s="96" t="s">
        <v>141</v>
      </c>
      <c r="H26" s="85"/>
      <c r="I26" s="107">
        <f>I23+I24+I25</f>
        <v>1.87</v>
      </c>
      <c r="J26" s="84"/>
      <c r="K26" s="96" t="s">
        <v>141</v>
      </c>
      <c r="L26" s="85"/>
      <c r="M26" s="107">
        <f>M23+M24+M25</f>
        <v>2.27</v>
      </c>
      <c r="N26" s="84"/>
      <c r="O26" s="96" t="s">
        <v>141</v>
      </c>
      <c r="P26" s="85"/>
      <c r="Q26" s="107">
        <f>Q23+Q24+Q25</f>
        <v>0</v>
      </c>
      <c r="R26" s="84"/>
      <c r="S26" s="96" t="s">
        <v>141</v>
      </c>
      <c r="T26" s="85"/>
      <c r="U26" s="107">
        <f>U23+U24+U25</f>
        <v>0</v>
      </c>
      <c r="V26" s="87"/>
      <c r="W26" s="98" t="s">
        <v>141</v>
      </c>
      <c r="X26" s="88"/>
      <c r="Y26" s="108" t="e">
        <f>Y28/Y22/Y27</f>
        <v>#DIV/0!</v>
      </c>
    </row>
    <row r="27" spans="2:25" ht="12.75" thickBot="1">
      <c r="B27" s="109"/>
      <c r="C27" s="110" t="s">
        <v>142</v>
      </c>
      <c r="D27" s="111"/>
      <c r="E27" s="112">
        <f>E17</f>
        <v>0</v>
      </c>
      <c r="F27" s="109"/>
      <c r="G27" s="110" t="s">
        <v>142</v>
      </c>
      <c r="H27" s="113"/>
      <c r="I27" s="112">
        <f>I17</f>
        <v>0</v>
      </c>
      <c r="J27" s="109"/>
      <c r="K27" s="110" t="s">
        <v>142</v>
      </c>
      <c r="L27" s="113"/>
      <c r="M27" s="112">
        <f>M17</f>
        <v>0</v>
      </c>
      <c r="N27" s="109"/>
      <c r="O27" s="110" t="s">
        <v>142</v>
      </c>
      <c r="P27" s="113"/>
      <c r="Q27" s="112">
        <f>Q17</f>
        <v>0</v>
      </c>
      <c r="R27" s="109"/>
      <c r="S27" s="110" t="s">
        <v>142</v>
      </c>
      <c r="T27" s="113"/>
      <c r="U27" s="112">
        <f>U17</f>
        <v>0</v>
      </c>
      <c r="V27" s="114"/>
      <c r="W27" s="115" t="s">
        <v>142</v>
      </c>
      <c r="X27" s="116"/>
      <c r="Y27" s="117">
        <f>Y17</f>
        <v>0</v>
      </c>
    </row>
    <row r="28" spans="2:25" ht="12.75" thickTop="1">
      <c r="B28" s="118"/>
      <c r="C28" s="119" t="s">
        <v>143</v>
      </c>
      <c r="D28" s="120"/>
      <c r="E28" s="121">
        <f>E27*E26*E22</f>
        <v>0</v>
      </c>
      <c r="F28" s="118"/>
      <c r="G28" s="119" t="s">
        <v>143</v>
      </c>
      <c r="H28" s="122"/>
      <c r="I28" s="121">
        <f>I27*I26*I22</f>
        <v>0</v>
      </c>
      <c r="J28" s="118"/>
      <c r="K28" s="119" t="s">
        <v>143</v>
      </c>
      <c r="L28" s="122"/>
      <c r="M28" s="121">
        <f>M27*M26*M22</f>
        <v>0</v>
      </c>
      <c r="N28" s="118"/>
      <c r="O28" s="119" t="s">
        <v>143</v>
      </c>
      <c r="P28" s="122"/>
      <c r="Q28" s="121">
        <f>Q27*Q26*Q22</f>
        <v>0</v>
      </c>
      <c r="R28" s="118"/>
      <c r="S28" s="119" t="s">
        <v>143</v>
      </c>
      <c r="T28" s="122"/>
      <c r="U28" s="121">
        <f>U27*U26*U22</f>
        <v>0</v>
      </c>
      <c r="V28" s="123"/>
      <c r="W28" s="124" t="s">
        <v>143</v>
      </c>
      <c r="X28" s="125"/>
      <c r="Y28" s="135">
        <f>E28+I28+M28+Q28+U28</f>
        <v>0</v>
      </c>
    </row>
    <row r="29" spans="2:25" ht="12">
      <c r="B29" s="127"/>
      <c r="C29" s="128"/>
      <c r="D29" s="129"/>
      <c r="E29" s="130"/>
      <c r="F29" s="127"/>
      <c r="G29" s="128"/>
      <c r="H29" s="128"/>
      <c r="I29" s="130"/>
      <c r="J29" s="127"/>
      <c r="K29" s="128"/>
      <c r="L29" s="128"/>
      <c r="M29" s="130"/>
      <c r="N29" s="127"/>
      <c r="O29" s="128"/>
      <c r="P29" s="128"/>
      <c r="Q29" s="130"/>
      <c r="R29" s="127"/>
      <c r="S29" s="128"/>
      <c r="T29" s="128"/>
      <c r="U29" s="130"/>
      <c r="V29" s="131"/>
      <c r="W29" s="132"/>
      <c r="X29" s="132"/>
      <c r="Y29" s="133"/>
    </row>
    <row r="30" spans="2:25" ht="12">
      <c r="B30" s="90" t="s">
        <v>148</v>
      </c>
      <c r="C30" s="85"/>
      <c r="D30" s="91"/>
      <c r="E30" s="92"/>
      <c r="F30" s="90" t="s">
        <v>148</v>
      </c>
      <c r="G30" s="85"/>
      <c r="H30" s="91"/>
      <c r="I30" s="92"/>
      <c r="J30" s="90" t="s">
        <v>148</v>
      </c>
      <c r="K30" s="85"/>
      <c r="L30" s="91"/>
      <c r="M30" s="92"/>
      <c r="N30" s="90" t="s">
        <v>148</v>
      </c>
      <c r="O30" s="85"/>
      <c r="P30" s="91"/>
      <c r="Q30" s="92"/>
      <c r="R30" s="90" t="s">
        <v>148</v>
      </c>
      <c r="S30" s="85"/>
      <c r="T30" s="91"/>
      <c r="U30" s="92"/>
      <c r="V30" s="93" t="s">
        <v>148</v>
      </c>
      <c r="W30" s="88"/>
      <c r="X30" s="94"/>
      <c r="Y30" s="95"/>
    </row>
    <row r="31" spans="2:25" ht="12">
      <c r="B31" s="84"/>
      <c r="C31" s="96" t="s">
        <v>139</v>
      </c>
      <c r="D31" s="97"/>
      <c r="E31" s="27">
        <v>0</v>
      </c>
      <c r="F31" s="84"/>
      <c r="G31" s="96" t="s">
        <v>139</v>
      </c>
      <c r="H31" s="85"/>
      <c r="I31" s="27">
        <v>0</v>
      </c>
      <c r="J31" s="84"/>
      <c r="K31" s="96" t="s">
        <v>139</v>
      </c>
      <c r="L31" s="85"/>
      <c r="M31" s="27">
        <v>0</v>
      </c>
      <c r="N31" s="84"/>
      <c r="O31" s="96" t="s">
        <v>139</v>
      </c>
      <c r="P31" s="85"/>
      <c r="Q31" s="27">
        <v>0</v>
      </c>
      <c r="R31" s="84"/>
      <c r="S31" s="96" t="s">
        <v>139</v>
      </c>
      <c r="T31" s="85"/>
      <c r="U31" s="27">
        <v>0</v>
      </c>
      <c r="V31" s="87"/>
      <c r="W31" s="98" t="s">
        <v>139</v>
      </c>
      <c r="X31" s="88"/>
      <c r="Y31" s="99" t="e">
        <f>Y32/(E5+E6)</f>
        <v>#DIV/0!</v>
      </c>
    </row>
    <row r="32" spans="2:25" ht="12">
      <c r="B32" s="84"/>
      <c r="C32" s="96" t="s">
        <v>140</v>
      </c>
      <c r="D32" s="97"/>
      <c r="E32" s="100">
        <f>E31*$E5</f>
        <v>0</v>
      </c>
      <c r="F32" s="84"/>
      <c r="G32" s="96" t="s">
        <v>140</v>
      </c>
      <c r="H32" s="85"/>
      <c r="I32" s="100">
        <f>I31*$E$5</f>
        <v>0</v>
      </c>
      <c r="J32" s="84"/>
      <c r="K32" s="96" t="s">
        <v>140</v>
      </c>
      <c r="L32" s="85"/>
      <c r="M32" s="100">
        <f>M31*$E$5</f>
        <v>0</v>
      </c>
      <c r="N32" s="84"/>
      <c r="O32" s="96" t="s">
        <v>140</v>
      </c>
      <c r="P32" s="85"/>
      <c r="Q32" s="100">
        <f>Q31*$E$6</f>
        <v>0</v>
      </c>
      <c r="R32" s="84"/>
      <c r="S32" s="96" t="s">
        <v>140</v>
      </c>
      <c r="T32" s="85"/>
      <c r="U32" s="100">
        <f>U31*($E$5+$E$6)</f>
        <v>0</v>
      </c>
      <c r="V32" s="87"/>
      <c r="W32" s="98" t="s">
        <v>140</v>
      </c>
      <c r="X32" s="88"/>
      <c r="Y32" s="101">
        <f>E32+I32+M32+Q32+U32</f>
        <v>0</v>
      </c>
    </row>
    <row r="33" spans="2:25" ht="12">
      <c r="B33" s="84"/>
      <c r="C33" s="96" t="s">
        <v>65</v>
      </c>
      <c r="D33" s="97"/>
      <c r="E33" s="17">
        <v>0</v>
      </c>
      <c r="F33" s="84"/>
      <c r="G33" s="96" t="s">
        <v>65</v>
      </c>
      <c r="H33" s="85"/>
      <c r="I33" s="17">
        <v>0</v>
      </c>
      <c r="J33" s="84"/>
      <c r="K33" s="102"/>
      <c r="L33" s="103"/>
      <c r="M33" s="104"/>
      <c r="N33" s="84"/>
      <c r="O33" s="96" t="s">
        <v>65</v>
      </c>
      <c r="P33" s="85"/>
      <c r="Q33" s="17">
        <v>0</v>
      </c>
      <c r="R33" s="84"/>
      <c r="S33" s="96" t="s">
        <v>141</v>
      </c>
      <c r="T33" s="85"/>
      <c r="U33" s="17">
        <v>0</v>
      </c>
      <c r="V33" s="87"/>
      <c r="W33" s="102"/>
      <c r="X33" s="103"/>
      <c r="Y33" s="134"/>
    </row>
    <row r="34" spans="2:25" ht="12">
      <c r="B34" s="84"/>
      <c r="C34" s="96" t="s">
        <v>66</v>
      </c>
      <c r="D34" s="97"/>
      <c r="E34" s="106">
        <f>Assumptions!$B$24</f>
        <v>0.05</v>
      </c>
      <c r="F34" s="84"/>
      <c r="G34" s="96" t="s">
        <v>66</v>
      </c>
      <c r="H34" s="85"/>
      <c r="I34" s="106">
        <f>Assumptions!$C$24</f>
        <v>0.29</v>
      </c>
      <c r="J34" s="84"/>
      <c r="K34" s="96" t="s">
        <v>66</v>
      </c>
      <c r="L34" s="85"/>
      <c r="M34" s="106">
        <f>Assumptions!$D$24</f>
        <v>0.58</v>
      </c>
      <c r="N34" s="84"/>
      <c r="O34" s="102"/>
      <c r="P34" s="103"/>
      <c r="Q34" s="104"/>
      <c r="R34" s="84"/>
      <c r="S34" s="102"/>
      <c r="T34" s="103"/>
      <c r="U34" s="104"/>
      <c r="V34" s="87"/>
      <c r="W34" s="102"/>
      <c r="X34" s="103"/>
      <c r="Y34" s="134"/>
    </row>
    <row r="35" spans="2:25" ht="12">
      <c r="B35" s="84"/>
      <c r="C35" s="96" t="s">
        <v>69</v>
      </c>
      <c r="D35" s="97"/>
      <c r="E35" s="106">
        <f>Assumptions!$B$25</f>
        <v>0</v>
      </c>
      <c r="F35" s="84"/>
      <c r="G35" s="96" t="s">
        <v>69</v>
      </c>
      <c r="H35" s="85"/>
      <c r="I35" s="106">
        <f>Assumptions!$C$25</f>
        <v>0</v>
      </c>
      <c r="J35" s="84"/>
      <c r="K35" s="96" t="s">
        <v>69</v>
      </c>
      <c r="L35" s="85"/>
      <c r="M35" s="106">
        <f>Assumptions!$D$25</f>
        <v>0</v>
      </c>
      <c r="N35" s="84"/>
      <c r="O35" s="102"/>
      <c r="P35" s="103"/>
      <c r="Q35" s="104"/>
      <c r="R35" s="84"/>
      <c r="S35" s="102"/>
      <c r="T35" s="103"/>
      <c r="U35" s="104"/>
      <c r="V35" s="87"/>
      <c r="W35" s="102"/>
      <c r="X35" s="103"/>
      <c r="Y35" s="134"/>
    </row>
    <row r="36" spans="2:25" ht="12">
      <c r="B36" s="84"/>
      <c r="C36" s="96" t="s">
        <v>141</v>
      </c>
      <c r="D36" s="97"/>
      <c r="E36" s="107">
        <f>E33+E34+E35</f>
        <v>0.05</v>
      </c>
      <c r="F36" s="84"/>
      <c r="G36" s="96" t="s">
        <v>141</v>
      </c>
      <c r="H36" s="85"/>
      <c r="I36" s="107">
        <f>I33+I34+I35</f>
        <v>0.29</v>
      </c>
      <c r="J36" s="84"/>
      <c r="K36" s="96" t="s">
        <v>141</v>
      </c>
      <c r="L36" s="85"/>
      <c r="M36" s="107">
        <f>M33+M34+M35</f>
        <v>0.58</v>
      </c>
      <c r="N36" s="84"/>
      <c r="O36" s="96" t="s">
        <v>141</v>
      </c>
      <c r="P36" s="85"/>
      <c r="Q36" s="107">
        <f>Q33+Q34+Q35</f>
        <v>0</v>
      </c>
      <c r="R36" s="84"/>
      <c r="S36" s="96" t="s">
        <v>141</v>
      </c>
      <c r="T36" s="85"/>
      <c r="U36" s="107">
        <f>U33+U34+U35</f>
        <v>0</v>
      </c>
      <c r="V36" s="87"/>
      <c r="W36" s="98" t="s">
        <v>141</v>
      </c>
      <c r="X36" s="88"/>
      <c r="Y36" s="108" t="e">
        <f>Y38/Y32/Y37</f>
        <v>#DIV/0!</v>
      </c>
    </row>
    <row r="37" spans="2:25" ht="12.75" thickBot="1">
      <c r="B37" s="109"/>
      <c r="C37" s="110" t="s">
        <v>142</v>
      </c>
      <c r="D37" s="111"/>
      <c r="E37" s="112">
        <f>E27</f>
        <v>0</v>
      </c>
      <c r="F37" s="109"/>
      <c r="G37" s="110" t="s">
        <v>142</v>
      </c>
      <c r="H37" s="113"/>
      <c r="I37" s="112">
        <f>I27</f>
        <v>0</v>
      </c>
      <c r="J37" s="109"/>
      <c r="K37" s="110" t="s">
        <v>142</v>
      </c>
      <c r="L37" s="113"/>
      <c r="M37" s="112">
        <f>M27</f>
        <v>0</v>
      </c>
      <c r="N37" s="109"/>
      <c r="O37" s="110" t="s">
        <v>142</v>
      </c>
      <c r="P37" s="113"/>
      <c r="Q37" s="112">
        <f>Q27</f>
        <v>0</v>
      </c>
      <c r="R37" s="109"/>
      <c r="S37" s="110" t="s">
        <v>142</v>
      </c>
      <c r="T37" s="113"/>
      <c r="U37" s="112">
        <f>U27</f>
        <v>0</v>
      </c>
      <c r="V37" s="114"/>
      <c r="W37" s="115" t="s">
        <v>142</v>
      </c>
      <c r="X37" s="116"/>
      <c r="Y37" s="117">
        <f>Y27</f>
        <v>0</v>
      </c>
    </row>
    <row r="38" spans="2:25" ht="13.5" thickBot="1" thickTop="1">
      <c r="B38" s="84"/>
      <c r="C38" s="96" t="s">
        <v>143</v>
      </c>
      <c r="D38" s="97"/>
      <c r="E38" s="136">
        <f>E37*E36*E32</f>
        <v>0</v>
      </c>
      <c r="F38" s="84"/>
      <c r="G38" s="96" t="s">
        <v>143</v>
      </c>
      <c r="H38" s="85"/>
      <c r="I38" s="136">
        <f>I37*I36*I32</f>
        <v>0</v>
      </c>
      <c r="J38" s="84"/>
      <c r="K38" s="96" t="s">
        <v>143</v>
      </c>
      <c r="L38" s="85"/>
      <c r="M38" s="136">
        <f>M37*M36*M32</f>
        <v>0</v>
      </c>
      <c r="N38" s="84"/>
      <c r="O38" s="96" t="s">
        <v>143</v>
      </c>
      <c r="P38" s="85"/>
      <c r="Q38" s="136">
        <f>Q37*Q36*Q32</f>
        <v>0</v>
      </c>
      <c r="R38" s="84"/>
      <c r="S38" s="96" t="s">
        <v>143</v>
      </c>
      <c r="T38" s="85"/>
      <c r="U38" s="136">
        <f>U37*U36*U32</f>
        <v>0</v>
      </c>
      <c r="V38" s="87"/>
      <c r="W38" s="98" t="s">
        <v>143</v>
      </c>
      <c r="X38" s="88"/>
      <c r="Y38" s="135">
        <f>E38+I38+M38+Q38+U38</f>
        <v>0</v>
      </c>
    </row>
    <row r="39" spans="2:25" ht="12">
      <c r="B39" s="137"/>
      <c r="C39" s="138"/>
      <c r="D39" s="139"/>
      <c r="E39" s="140"/>
      <c r="F39" s="137"/>
      <c r="G39" s="138"/>
      <c r="H39" s="138"/>
      <c r="I39" s="140"/>
      <c r="J39" s="137"/>
      <c r="K39" s="138"/>
      <c r="L39" s="138"/>
      <c r="M39" s="140"/>
      <c r="N39" s="137"/>
      <c r="O39" s="138"/>
      <c r="P39" s="138"/>
      <c r="Q39" s="140"/>
      <c r="R39" s="137"/>
      <c r="S39" s="138"/>
      <c r="T39" s="138"/>
      <c r="U39" s="140"/>
      <c r="V39" s="137"/>
      <c r="W39" s="138"/>
      <c r="X39" s="138"/>
      <c r="Y39" s="140"/>
    </row>
    <row r="40" spans="2:25" ht="12">
      <c r="B40" s="93" t="s">
        <v>191</v>
      </c>
      <c r="C40" s="88"/>
      <c r="D40" s="94"/>
      <c r="E40" s="95"/>
      <c r="F40" s="93" t="s">
        <v>191</v>
      </c>
      <c r="G40" s="88"/>
      <c r="H40" s="94"/>
      <c r="I40" s="95"/>
      <c r="J40" s="93" t="s">
        <v>191</v>
      </c>
      <c r="K40" s="88"/>
      <c r="L40" s="94"/>
      <c r="M40" s="95"/>
      <c r="N40" s="93" t="s">
        <v>191</v>
      </c>
      <c r="O40" s="88"/>
      <c r="P40" s="94"/>
      <c r="Q40" s="95"/>
      <c r="R40" s="93" t="s">
        <v>191</v>
      </c>
      <c r="S40" s="88"/>
      <c r="T40" s="94"/>
      <c r="U40" s="95"/>
      <c r="V40" s="93" t="s">
        <v>191</v>
      </c>
      <c r="W40" s="88"/>
      <c r="X40" s="94"/>
      <c r="Y40" s="95"/>
    </row>
    <row r="41" spans="2:25" ht="12">
      <c r="B41" s="93"/>
      <c r="C41" s="98" t="s">
        <v>183</v>
      </c>
      <c r="D41" s="141"/>
      <c r="E41" s="142">
        <f>E12*E13*E17</f>
        <v>0</v>
      </c>
      <c r="F41" s="143"/>
      <c r="G41" s="98" t="s">
        <v>183</v>
      </c>
      <c r="H41" s="141"/>
      <c r="I41" s="142">
        <f>I12*I13*I17</f>
        <v>0</v>
      </c>
      <c r="J41" s="143"/>
      <c r="K41" s="98" t="s">
        <v>183</v>
      </c>
      <c r="L41" s="141"/>
      <c r="M41" s="142">
        <f>M12*M13*M17</f>
        <v>0</v>
      </c>
      <c r="N41" s="143"/>
      <c r="O41" s="98" t="s">
        <v>183</v>
      </c>
      <c r="P41" s="141"/>
      <c r="Q41" s="142">
        <f>Q12*Q13*Q17</f>
        <v>0</v>
      </c>
      <c r="R41" s="143"/>
      <c r="S41" s="98" t="s">
        <v>183</v>
      </c>
      <c r="T41" s="141"/>
      <c r="U41" s="142">
        <f>U12*U13*U17</f>
        <v>0</v>
      </c>
      <c r="V41" s="143"/>
      <c r="W41" s="98" t="s">
        <v>183</v>
      </c>
      <c r="X41" s="94"/>
      <c r="Y41" s="142">
        <f>E41+I41+M41+Q41+U41</f>
        <v>0</v>
      </c>
    </row>
    <row r="42" spans="2:25" ht="12">
      <c r="B42" s="93"/>
      <c r="C42" s="98" t="s">
        <v>184</v>
      </c>
      <c r="D42" s="141"/>
      <c r="E42" s="142">
        <f>E22*E23*E27</f>
        <v>0</v>
      </c>
      <c r="F42" s="143"/>
      <c r="G42" s="98" t="s">
        <v>184</v>
      </c>
      <c r="H42" s="141"/>
      <c r="I42" s="142">
        <f>I22*I23*I27</f>
        <v>0</v>
      </c>
      <c r="J42" s="143"/>
      <c r="K42" s="98" t="s">
        <v>184</v>
      </c>
      <c r="L42" s="141"/>
      <c r="M42" s="142">
        <f>M22*M23*M27</f>
        <v>0</v>
      </c>
      <c r="N42" s="143"/>
      <c r="O42" s="98" t="s">
        <v>184</v>
      </c>
      <c r="P42" s="141"/>
      <c r="Q42" s="142">
        <f>Q22*Q23*Q27</f>
        <v>0</v>
      </c>
      <c r="R42" s="143"/>
      <c r="S42" s="98" t="s">
        <v>184</v>
      </c>
      <c r="T42" s="141"/>
      <c r="U42" s="142">
        <f>U22*U23*U27</f>
        <v>0</v>
      </c>
      <c r="V42" s="143"/>
      <c r="W42" s="98" t="s">
        <v>184</v>
      </c>
      <c r="X42" s="94"/>
      <c r="Y42" s="142">
        <f aca="true" t="shared" si="0" ref="Y42:Y49">E42+I42+M42+Q42+U42</f>
        <v>0</v>
      </c>
    </row>
    <row r="43" spans="2:25" ht="12">
      <c r="B43" s="93"/>
      <c r="C43" s="98" t="s">
        <v>185</v>
      </c>
      <c r="D43" s="141"/>
      <c r="E43" s="142">
        <f>E32*E33*E37</f>
        <v>0</v>
      </c>
      <c r="F43" s="143"/>
      <c r="G43" s="98" t="s">
        <v>185</v>
      </c>
      <c r="H43" s="141"/>
      <c r="I43" s="142">
        <f>I32*I33*I37</f>
        <v>0</v>
      </c>
      <c r="J43" s="143"/>
      <c r="K43" s="98" t="s">
        <v>185</v>
      </c>
      <c r="L43" s="141"/>
      <c r="M43" s="142">
        <f>M32*M33*M37</f>
        <v>0</v>
      </c>
      <c r="N43" s="143"/>
      <c r="O43" s="98" t="s">
        <v>185</v>
      </c>
      <c r="P43" s="141"/>
      <c r="Q43" s="142">
        <f>Q32*Q33*Q37</f>
        <v>0</v>
      </c>
      <c r="R43" s="143"/>
      <c r="S43" s="98" t="s">
        <v>185</v>
      </c>
      <c r="T43" s="141"/>
      <c r="U43" s="142">
        <f>U32*U33*U37</f>
        <v>0</v>
      </c>
      <c r="V43" s="143"/>
      <c r="W43" s="98" t="s">
        <v>185</v>
      </c>
      <c r="X43" s="94"/>
      <c r="Y43" s="142">
        <f t="shared" si="0"/>
        <v>0</v>
      </c>
    </row>
    <row r="44" spans="2:25" ht="12">
      <c r="B44" s="93"/>
      <c r="C44" s="98" t="s">
        <v>192</v>
      </c>
      <c r="D44" s="141"/>
      <c r="E44" s="142">
        <f>E12*E14*E17</f>
        <v>0</v>
      </c>
      <c r="F44" s="143"/>
      <c r="G44" s="98" t="s">
        <v>192</v>
      </c>
      <c r="H44" s="141"/>
      <c r="I44" s="142">
        <f>I12*I14*I17</f>
        <v>0</v>
      </c>
      <c r="J44" s="143"/>
      <c r="K44" s="98" t="s">
        <v>192</v>
      </c>
      <c r="L44" s="141"/>
      <c r="M44" s="142">
        <f>M12*M14*M17</f>
        <v>0</v>
      </c>
      <c r="N44" s="143"/>
      <c r="O44" s="98" t="s">
        <v>192</v>
      </c>
      <c r="P44" s="141"/>
      <c r="Q44" s="142">
        <f>Q12*Q14*Q17</f>
        <v>0</v>
      </c>
      <c r="R44" s="143"/>
      <c r="S44" s="98" t="s">
        <v>192</v>
      </c>
      <c r="T44" s="141"/>
      <c r="U44" s="142">
        <f>U12*U14*U17</f>
        <v>0</v>
      </c>
      <c r="V44" s="143"/>
      <c r="W44" s="98" t="s">
        <v>192</v>
      </c>
      <c r="X44" s="94"/>
      <c r="Y44" s="142">
        <f t="shared" si="0"/>
        <v>0</v>
      </c>
    </row>
    <row r="45" spans="2:25" ht="12">
      <c r="B45" s="93"/>
      <c r="C45" s="98" t="s">
        <v>193</v>
      </c>
      <c r="D45" s="141"/>
      <c r="E45" s="142">
        <f>E22*E24*E27</f>
        <v>0</v>
      </c>
      <c r="F45" s="143"/>
      <c r="G45" s="98" t="s">
        <v>193</v>
      </c>
      <c r="H45" s="141"/>
      <c r="I45" s="142">
        <f>I22*I24*I27</f>
        <v>0</v>
      </c>
      <c r="J45" s="143"/>
      <c r="K45" s="98" t="s">
        <v>193</v>
      </c>
      <c r="L45" s="141"/>
      <c r="M45" s="142">
        <f>M22*M24*M27</f>
        <v>0</v>
      </c>
      <c r="N45" s="143"/>
      <c r="O45" s="98" t="s">
        <v>193</v>
      </c>
      <c r="P45" s="141"/>
      <c r="Q45" s="142">
        <f>Q22*Q24*Q27</f>
        <v>0</v>
      </c>
      <c r="R45" s="143"/>
      <c r="S45" s="98" t="s">
        <v>193</v>
      </c>
      <c r="T45" s="141"/>
      <c r="U45" s="142">
        <f>U22*U24*U27</f>
        <v>0</v>
      </c>
      <c r="V45" s="143"/>
      <c r="W45" s="98" t="s">
        <v>193</v>
      </c>
      <c r="X45" s="94"/>
      <c r="Y45" s="142">
        <f t="shared" si="0"/>
        <v>0</v>
      </c>
    </row>
    <row r="46" spans="2:25" ht="12">
      <c r="B46" s="93"/>
      <c r="C46" s="98" t="s">
        <v>194</v>
      </c>
      <c r="D46" s="141"/>
      <c r="E46" s="142">
        <f>E32*E34*E37</f>
        <v>0</v>
      </c>
      <c r="F46" s="143"/>
      <c r="G46" s="98" t="s">
        <v>194</v>
      </c>
      <c r="H46" s="141"/>
      <c r="I46" s="142">
        <f>I32*I34*I37</f>
        <v>0</v>
      </c>
      <c r="J46" s="143"/>
      <c r="K46" s="98" t="s">
        <v>194</v>
      </c>
      <c r="L46" s="141"/>
      <c r="M46" s="142">
        <f>M32*M34*M37</f>
        <v>0</v>
      </c>
      <c r="N46" s="143"/>
      <c r="O46" s="98" t="s">
        <v>194</v>
      </c>
      <c r="P46" s="141"/>
      <c r="Q46" s="142">
        <f>Q32*Q34*Q37</f>
        <v>0</v>
      </c>
      <c r="R46" s="143"/>
      <c r="S46" s="98" t="s">
        <v>194</v>
      </c>
      <c r="T46" s="141"/>
      <c r="U46" s="142">
        <f>U32*U34*U37</f>
        <v>0</v>
      </c>
      <c r="V46" s="143"/>
      <c r="W46" s="98" t="s">
        <v>194</v>
      </c>
      <c r="X46" s="94"/>
      <c r="Y46" s="142">
        <f t="shared" si="0"/>
        <v>0</v>
      </c>
    </row>
    <row r="47" spans="2:25" ht="12">
      <c r="B47" s="93"/>
      <c r="C47" s="98" t="s">
        <v>195</v>
      </c>
      <c r="D47" s="141"/>
      <c r="E47" s="142">
        <f>E12*E15*E17</f>
        <v>0</v>
      </c>
      <c r="F47" s="143"/>
      <c r="G47" s="98" t="s">
        <v>195</v>
      </c>
      <c r="H47" s="141"/>
      <c r="I47" s="142">
        <f>I12*I15*I17</f>
        <v>0</v>
      </c>
      <c r="J47" s="143"/>
      <c r="K47" s="98" t="s">
        <v>195</v>
      </c>
      <c r="L47" s="141"/>
      <c r="M47" s="142">
        <f>M12*M15*M17</f>
        <v>0</v>
      </c>
      <c r="N47" s="143"/>
      <c r="O47" s="98" t="s">
        <v>195</v>
      </c>
      <c r="P47" s="141"/>
      <c r="Q47" s="142">
        <f>Q12*Q15*Q17</f>
        <v>0</v>
      </c>
      <c r="R47" s="143"/>
      <c r="S47" s="98" t="s">
        <v>195</v>
      </c>
      <c r="T47" s="141"/>
      <c r="U47" s="142">
        <f>U12*U15*U17</f>
        <v>0</v>
      </c>
      <c r="V47" s="143"/>
      <c r="W47" s="98" t="s">
        <v>195</v>
      </c>
      <c r="X47" s="94"/>
      <c r="Y47" s="142">
        <f t="shared" si="0"/>
        <v>0</v>
      </c>
    </row>
    <row r="48" spans="2:25" ht="12">
      <c r="B48" s="144"/>
      <c r="C48" s="98" t="s">
        <v>196</v>
      </c>
      <c r="D48" s="98"/>
      <c r="E48" s="142">
        <f>E22*E25*E27</f>
        <v>0</v>
      </c>
      <c r="F48" s="145"/>
      <c r="G48" s="98" t="s">
        <v>196</v>
      </c>
      <c r="H48" s="98"/>
      <c r="I48" s="142">
        <f>I22*I25*I27</f>
        <v>0</v>
      </c>
      <c r="J48" s="145"/>
      <c r="K48" s="98" t="s">
        <v>196</v>
      </c>
      <c r="L48" s="98"/>
      <c r="M48" s="142">
        <f>M22*M25*M27</f>
        <v>0</v>
      </c>
      <c r="N48" s="145"/>
      <c r="O48" s="98" t="s">
        <v>196</v>
      </c>
      <c r="P48" s="98"/>
      <c r="Q48" s="142">
        <f>Q22*Q25*Q27</f>
        <v>0</v>
      </c>
      <c r="R48" s="145"/>
      <c r="S48" s="98" t="s">
        <v>196</v>
      </c>
      <c r="T48" s="98"/>
      <c r="U48" s="142">
        <f>U22*U25*U27</f>
        <v>0</v>
      </c>
      <c r="V48" s="145"/>
      <c r="W48" s="98" t="s">
        <v>196</v>
      </c>
      <c r="X48" s="146"/>
      <c r="Y48" s="142">
        <f t="shared" si="0"/>
        <v>0</v>
      </c>
    </row>
    <row r="49" spans="2:25" ht="12.75" thickBot="1">
      <c r="B49" s="147"/>
      <c r="C49" s="115" t="s">
        <v>197</v>
      </c>
      <c r="D49" s="115"/>
      <c r="E49" s="148">
        <f>E32*E35*E37</f>
        <v>0</v>
      </c>
      <c r="F49" s="149"/>
      <c r="G49" s="115" t="s">
        <v>197</v>
      </c>
      <c r="H49" s="115"/>
      <c r="I49" s="148">
        <f>I32*I35*I37</f>
        <v>0</v>
      </c>
      <c r="J49" s="149"/>
      <c r="K49" s="115" t="s">
        <v>197</v>
      </c>
      <c r="L49" s="115"/>
      <c r="M49" s="148">
        <f>M32*M35*M37</f>
        <v>0</v>
      </c>
      <c r="N49" s="149"/>
      <c r="O49" s="115" t="s">
        <v>197</v>
      </c>
      <c r="P49" s="115"/>
      <c r="Q49" s="148">
        <f>Q32*Q35*Q37</f>
        <v>0</v>
      </c>
      <c r="R49" s="149"/>
      <c r="S49" s="115" t="s">
        <v>197</v>
      </c>
      <c r="T49" s="115"/>
      <c r="U49" s="148">
        <f>U32*U35*U37</f>
        <v>0</v>
      </c>
      <c r="V49" s="149"/>
      <c r="W49" s="115" t="s">
        <v>197</v>
      </c>
      <c r="X49" s="150"/>
      <c r="Y49" s="148">
        <f t="shared" si="0"/>
        <v>0</v>
      </c>
    </row>
    <row r="50" spans="2:25" ht="13.5" thickBot="1" thickTop="1">
      <c r="B50" s="151"/>
      <c r="C50" s="152" t="s">
        <v>143</v>
      </c>
      <c r="D50" s="152"/>
      <c r="E50" s="153">
        <f>SUM(E41:E49)</f>
        <v>0</v>
      </c>
      <c r="F50" s="154"/>
      <c r="G50" s="155" t="s">
        <v>143</v>
      </c>
      <c r="H50" s="155"/>
      <c r="I50" s="153">
        <f>SUM(I41:I49)</f>
        <v>0</v>
      </c>
      <c r="J50" s="154"/>
      <c r="K50" s="155" t="s">
        <v>143</v>
      </c>
      <c r="L50" s="155"/>
      <c r="M50" s="153">
        <f>SUM(M41:M49)</f>
        <v>0</v>
      </c>
      <c r="N50" s="154"/>
      <c r="O50" s="155" t="s">
        <v>143</v>
      </c>
      <c r="P50" s="156"/>
      <c r="Q50" s="153">
        <f>SUM(Q41:Q49)</f>
        <v>0</v>
      </c>
      <c r="R50" s="154"/>
      <c r="S50" s="155" t="s">
        <v>143</v>
      </c>
      <c r="T50" s="156"/>
      <c r="U50" s="153">
        <f>SUM(U41:U49)</f>
        <v>0</v>
      </c>
      <c r="V50" s="154"/>
      <c r="W50" s="155" t="s">
        <v>143</v>
      </c>
      <c r="X50" s="156"/>
      <c r="Y50" s="153">
        <f>SUM(Y41:Y49)</f>
        <v>0</v>
      </c>
    </row>
    <row r="51" spans="2:25" ht="12">
      <c r="B51" s="303"/>
      <c r="C51" s="304"/>
      <c r="D51" s="304"/>
      <c r="E51" s="305"/>
      <c r="F51" s="306"/>
      <c r="G51" s="307"/>
      <c r="H51" s="307"/>
      <c r="I51" s="305"/>
      <c r="J51" s="306"/>
      <c r="K51" s="307"/>
      <c r="L51" s="307"/>
      <c r="M51" s="305"/>
      <c r="N51" s="306"/>
      <c r="O51" s="307"/>
      <c r="P51" s="306"/>
      <c r="Q51" s="305"/>
      <c r="R51" s="306"/>
      <c r="S51" s="307"/>
      <c r="T51" s="306"/>
      <c r="U51" s="305"/>
      <c r="V51" s="306"/>
      <c r="W51" s="307"/>
      <c r="X51" s="306"/>
      <c r="Y51" s="305"/>
    </row>
    <row r="52" spans="2:25" ht="12">
      <c r="B52" s="303"/>
      <c r="C52" s="304"/>
      <c r="D52" s="304"/>
      <c r="E52" s="305"/>
      <c r="F52" s="306"/>
      <c r="G52" s="307"/>
      <c r="H52" s="307"/>
      <c r="I52" s="305"/>
      <c r="J52" s="306"/>
      <c r="K52" s="307"/>
      <c r="L52" s="307"/>
      <c r="M52" s="305"/>
      <c r="N52" s="306"/>
      <c r="O52" s="307"/>
      <c r="P52" s="306"/>
      <c r="Q52" s="305"/>
      <c r="R52" s="306"/>
      <c r="S52" s="307"/>
      <c r="T52" s="306"/>
      <c r="U52" s="305"/>
      <c r="V52" s="306"/>
      <c r="W52" s="307"/>
      <c r="X52" s="306"/>
      <c r="Y52" s="305"/>
    </row>
    <row r="53" spans="2:25" ht="12">
      <c r="B53" s="303"/>
      <c r="C53" s="304"/>
      <c r="D53" s="304"/>
      <c r="E53" s="305"/>
      <c r="F53" s="306"/>
      <c r="G53" s="307"/>
      <c r="H53" s="307"/>
      <c r="I53" s="305"/>
      <c r="J53" s="306"/>
      <c r="K53" s="307"/>
      <c r="L53" s="307"/>
      <c r="M53" s="305"/>
      <c r="N53" s="306"/>
      <c r="O53" s="307"/>
      <c r="P53" s="306"/>
      <c r="Q53" s="305"/>
      <c r="R53" s="306"/>
      <c r="S53" s="307"/>
      <c r="T53" s="306"/>
      <c r="U53" s="305"/>
      <c r="V53" s="306"/>
      <c r="W53" s="307"/>
      <c r="X53" s="306"/>
      <c r="Y53" s="305"/>
    </row>
    <row r="54" spans="2:25" ht="12">
      <c r="B54" s="303"/>
      <c r="C54" s="304"/>
      <c r="D54" s="304"/>
      <c r="E54" s="305"/>
      <c r="F54" s="306"/>
      <c r="G54" s="307"/>
      <c r="H54" s="307"/>
      <c r="I54" s="305"/>
      <c r="J54" s="306"/>
      <c r="K54" s="307"/>
      <c r="L54" s="307"/>
      <c r="M54" s="305"/>
      <c r="N54" s="306"/>
      <c r="O54" s="307"/>
      <c r="P54" s="306"/>
      <c r="Q54" s="305"/>
      <c r="R54" s="306"/>
      <c r="S54" s="307"/>
      <c r="T54" s="306"/>
      <c r="U54" s="305"/>
      <c r="V54" s="306"/>
      <c r="W54" s="307"/>
      <c r="X54" s="306"/>
      <c r="Y54" s="305"/>
    </row>
    <row r="55" ht="12">
      <c r="Y55" s="157"/>
    </row>
    <row r="56" ht="12.75" thickBot="1"/>
    <row r="57" spans="2:25" ht="12">
      <c r="B57" s="72" t="s">
        <v>149</v>
      </c>
      <c r="C57" s="73"/>
      <c r="D57" s="74"/>
      <c r="E57" s="406" t="str">
        <f>Assumptions!C4</f>
        <v>B</v>
      </c>
      <c r="F57" s="406"/>
      <c r="G57" s="407"/>
      <c r="Y57" s="34" t="s">
        <v>173</v>
      </c>
    </row>
    <row r="58" spans="2:7" ht="12">
      <c r="B58" s="76" t="s">
        <v>71</v>
      </c>
      <c r="C58" s="77"/>
      <c r="D58" s="78"/>
      <c r="E58" s="408">
        <f>Assumptions!C5</f>
        <v>0</v>
      </c>
      <c r="F58" s="408"/>
      <c r="G58" s="409"/>
    </row>
    <row r="59" spans="2:7" ht="12">
      <c r="B59" s="79" t="s">
        <v>72</v>
      </c>
      <c r="C59" s="80"/>
      <c r="D59" s="81"/>
      <c r="E59" s="408">
        <f>Assumptions!C6</f>
        <v>0</v>
      </c>
      <c r="F59" s="408"/>
      <c r="G59" s="409"/>
    </row>
    <row r="60" spans="2:9" ht="12.75" thickBot="1">
      <c r="B60" s="82" t="s">
        <v>142</v>
      </c>
      <c r="C60" s="80"/>
      <c r="D60" s="81"/>
      <c r="E60" s="410">
        <f>Assumptions!C7</f>
        <v>0</v>
      </c>
      <c r="F60" s="410"/>
      <c r="G60" s="411"/>
      <c r="H60" s="83"/>
      <c r="I60" s="83"/>
    </row>
    <row r="61" spans="2:25" ht="12.75" thickBot="1">
      <c r="B61" s="403" t="s">
        <v>144</v>
      </c>
      <c r="C61" s="404"/>
      <c r="D61" s="404"/>
      <c r="E61" s="405"/>
      <c r="F61" s="403" t="s">
        <v>145</v>
      </c>
      <c r="G61" s="404"/>
      <c r="H61" s="404"/>
      <c r="I61" s="405"/>
      <c r="J61" s="403" t="s">
        <v>150</v>
      </c>
      <c r="K61" s="404"/>
      <c r="L61" s="404"/>
      <c r="M61" s="405"/>
      <c r="N61" s="403" t="s">
        <v>70</v>
      </c>
      <c r="O61" s="404"/>
      <c r="P61" s="404"/>
      <c r="Q61" s="405"/>
      <c r="R61" s="403" t="s">
        <v>86</v>
      </c>
      <c r="S61" s="404"/>
      <c r="T61" s="404"/>
      <c r="U61" s="405"/>
      <c r="V61" s="403" t="s">
        <v>190</v>
      </c>
      <c r="W61" s="404"/>
      <c r="X61" s="404"/>
      <c r="Y61" s="405"/>
    </row>
    <row r="62" spans="2:25" ht="12">
      <c r="B62" s="84"/>
      <c r="C62" s="85"/>
      <c r="D62" s="85"/>
      <c r="E62" s="86"/>
      <c r="F62" s="84"/>
      <c r="G62" s="85"/>
      <c r="H62" s="85"/>
      <c r="I62" s="86"/>
      <c r="J62" s="84"/>
      <c r="K62" s="85"/>
      <c r="L62" s="85"/>
      <c r="M62" s="86"/>
      <c r="N62" s="84"/>
      <c r="O62" s="85"/>
      <c r="P62" s="85"/>
      <c r="Q62" s="86"/>
      <c r="R62" s="84"/>
      <c r="S62" s="85"/>
      <c r="T62" s="85"/>
      <c r="U62" s="86"/>
      <c r="V62" s="87"/>
      <c r="W62" s="88"/>
      <c r="X62" s="88"/>
      <c r="Y62" s="89"/>
    </row>
    <row r="63" spans="2:25" ht="12">
      <c r="B63" s="90" t="s">
        <v>146</v>
      </c>
      <c r="C63" s="85"/>
      <c r="D63" s="91"/>
      <c r="E63" s="92"/>
      <c r="F63" s="90" t="s">
        <v>146</v>
      </c>
      <c r="G63" s="85"/>
      <c r="H63" s="91"/>
      <c r="I63" s="92"/>
      <c r="J63" s="90" t="s">
        <v>146</v>
      </c>
      <c r="K63" s="85"/>
      <c r="L63" s="91"/>
      <c r="M63" s="92"/>
      <c r="N63" s="90" t="s">
        <v>146</v>
      </c>
      <c r="O63" s="85"/>
      <c r="P63" s="91"/>
      <c r="Q63" s="92"/>
      <c r="R63" s="90" t="s">
        <v>146</v>
      </c>
      <c r="S63" s="85"/>
      <c r="T63" s="91"/>
      <c r="U63" s="92"/>
      <c r="V63" s="93" t="s">
        <v>146</v>
      </c>
      <c r="W63" s="88"/>
      <c r="X63" s="94"/>
      <c r="Y63" s="95"/>
    </row>
    <row r="64" spans="2:25" ht="12">
      <c r="B64" s="84"/>
      <c r="C64" s="96" t="s">
        <v>139</v>
      </c>
      <c r="D64" s="97"/>
      <c r="E64" s="27">
        <v>0</v>
      </c>
      <c r="F64" s="84"/>
      <c r="G64" s="96" t="s">
        <v>139</v>
      </c>
      <c r="H64" s="85"/>
      <c r="I64" s="27">
        <v>0</v>
      </c>
      <c r="J64" s="84"/>
      <c r="K64" s="96" t="s">
        <v>139</v>
      </c>
      <c r="L64" s="85"/>
      <c r="M64" s="27">
        <v>0</v>
      </c>
      <c r="N64" s="84"/>
      <c r="O64" s="96" t="s">
        <v>139</v>
      </c>
      <c r="P64" s="85"/>
      <c r="Q64" s="27">
        <v>0</v>
      </c>
      <c r="R64" s="84"/>
      <c r="S64" s="96" t="s">
        <v>139</v>
      </c>
      <c r="T64" s="85"/>
      <c r="U64" s="27">
        <v>0</v>
      </c>
      <c r="V64" s="87"/>
      <c r="W64" s="98" t="s">
        <v>139</v>
      </c>
      <c r="X64" s="88"/>
      <c r="Y64" s="99" t="e">
        <f>Y65/(E58+E59)</f>
        <v>#DIV/0!</v>
      </c>
    </row>
    <row r="65" spans="2:25" ht="12">
      <c r="B65" s="84"/>
      <c r="C65" s="96" t="s">
        <v>140</v>
      </c>
      <c r="D65" s="97"/>
      <c r="E65" s="100">
        <f>E64*$E58</f>
        <v>0</v>
      </c>
      <c r="F65" s="84"/>
      <c r="G65" s="96" t="s">
        <v>140</v>
      </c>
      <c r="H65" s="85"/>
      <c r="I65" s="100">
        <f>I64*$E58</f>
        <v>0</v>
      </c>
      <c r="J65" s="84"/>
      <c r="K65" s="96" t="s">
        <v>140</v>
      </c>
      <c r="L65" s="85"/>
      <c r="M65" s="100">
        <f>M64*$E58</f>
        <v>0</v>
      </c>
      <c r="N65" s="84"/>
      <c r="O65" s="96" t="s">
        <v>140</v>
      </c>
      <c r="P65" s="85"/>
      <c r="Q65" s="100">
        <f>Q64*$E59</f>
        <v>0</v>
      </c>
      <c r="R65" s="84"/>
      <c r="S65" s="96" t="s">
        <v>140</v>
      </c>
      <c r="T65" s="85"/>
      <c r="U65" s="100">
        <f>U64*($E59+$E58)</f>
        <v>0</v>
      </c>
      <c r="V65" s="87"/>
      <c r="W65" s="98" t="s">
        <v>140</v>
      </c>
      <c r="X65" s="88"/>
      <c r="Y65" s="101">
        <f>E65+I65+M65+Q65+U65</f>
        <v>0</v>
      </c>
    </row>
    <row r="66" spans="2:25" ht="12">
      <c r="B66" s="84"/>
      <c r="C66" s="96" t="s">
        <v>65</v>
      </c>
      <c r="D66" s="97"/>
      <c r="E66" s="17">
        <v>0</v>
      </c>
      <c r="F66" s="84"/>
      <c r="G66" s="96" t="s">
        <v>65</v>
      </c>
      <c r="H66" s="85"/>
      <c r="I66" s="17">
        <v>0</v>
      </c>
      <c r="J66" s="84"/>
      <c r="K66" s="102"/>
      <c r="L66" s="103"/>
      <c r="M66" s="104"/>
      <c r="N66" s="84"/>
      <c r="O66" s="96" t="s">
        <v>65</v>
      </c>
      <c r="P66" s="85"/>
      <c r="Q66" s="17">
        <v>0</v>
      </c>
      <c r="R66" s="84"/>
      <c r="S66" s="96" t="s">
        <v>141</v>
      </c>
      <c r="T66" s="85"/>
      <c r="U66" s="17">
        <v>0</v>
      </c>
      <c r="V66" s="87"/>
      <c r="W66" s="102"/>
      <c r="X66" s="103"/>
      <c r="Y66" s="105"/>
    </row>
    <row r="67" spans="2:25" ht="12">
      <c r="B67" s="84"/>
      <c r="C67" s="96" t="s">
        <v>66</v>
      </c>
      <c r="D67" s="97"/>
      <c r="E67" s="106">
        <f>Assumptions!$B$20</f>
        <v>0.22</v>
      </c>
      <c r="F67" s="84"/>
      <c r="G67" s="96" t="s">
        <v>66</v>
      </c>
      <c r="H67" s="85"/>
      <c r="I67" s="106">
        <f>Assumptions!$C$20</f>
        <v>0.87</v>
      </c>
      <c r="J67" s="84"/>
      <c r="K67" s="96" t="s">
        <v>66</v>
      </c>
      <c r="L67" s="85"/>
      <c r="M67" s="106">
        <f>Assumptions!$D$20</f>
        <v>1.17</v>
      </c>
      <c r="N67" s="84"/>
      <c r="O67" s="102"/>
      <c r="P67" s="103"/>
      <c r="Q67" s="104"/>
      <c r="R67" s="84"/>
      <c r="S67" s="102"/>
      <c r="T67" s="103"/>
      <c r="U67" s="104"/>
      <c r="V67" s="87"/>
      <c r="W67" s="102"/>
      <c r="X67" s="103"/>
      <c r="Y67" s="105"/>
    </row>
    <row r="68" spans="2:25" ht="12">
      <c r="B68" s="84"/>
      <c r="C68" s="96" t="s">
        <v>69</v>
      </c>
      <c r="D68" s="97"/>
      <c r="E68" s="106">
        <f>Assumptions!$B$21</f>
        <v>0</v>
      </c>
      <c r="F68" s="84"/>
      <c r="G68" s="96" t="s">
        <v>69</v>
      </c>
      <c r="H68" s="85"/>
      <c r="I68" s="106">
        <f>Assumptions!$C$21</f>
        <v>0</v>
      </c>
      <c r="J68" s="84"/>
      <c r="K68" s="96" t="s">
        <v>69</v>
      </c>
      <c r="L68" s="85"/>
      <c r="M68" s="106">
        <f>Assumptions!$D$21</f>
        <v>0</v>
      </c>
      <c r="N68" s="84"/>
      <c r="O68" s="102"/>
      <c r="P68" s="103"/>
      <c r="Q68" s="104"/>
      <c r="R68" s="84"/>
      <c r="S68" s="102"/>
      <c r="T68" s="103"/>
      <c r="U68" s="104"/>
      <c r="V68" s="87"/>
      <c r="W68" s="102"/>
      <c r="X68" s="103"/>
      <c r="Y68" s="105"/>
    </row>
    <row r="69" spans="2:25" ht="12">
      <c r="B69" s="84"/>
      <c r="C69" s="96" t="s">
        <v>141</v>
      </c>
      <c r="D69" s="97"/>
      <c r="E69" s="107">
        <f>E66+E67+E68</f>
        <v>0.22</v>
      </c>
      <c r="F69" s="84"/>
      <c r="G69" s="96" t="s">
        <v>141</v>
      </c>
      <c r="H69" s="85"/>
      <c r="I69" s="107">
        <f>I66+I67+I68</f>
        <v>0.87</v>
      </c>
      <c r="J69" s="84"/>
      <c r="K69" s="96" t="s">
        <v>141</v>
      </c>
      <c r="L69" s="85"/>
      <c r="M69" s="107">
        <f>M66+M67+M68</f>
        <v>1.17</v>
      </c>
      <c r="N69" s="84"/>
      <c r="O69" s="96" t="s">
        <v>141</v>
      </c>
      <c r="P69" s="85"/>
      <c r="Q69" s="107">
        <f>Q66+Q67+Q68</f>
        <v>0</v>
      </c>
      <c r="R69" s="84"/>
      <c r="S69" s="96" t="s">
        <v>141</v>
      </c>
      <c r="T69" s="85"/>
      <c r="U69" s="107">
        <f>U66+U67+U68</f>
        <v>0</v>
      </c>
      <c r="V69" s="87"/>
      <c r="W69" s="98" t="s">
        <v>141</v>
      </c>
      <c r="X69" s="88"/>
      <c r="Y69" s="108" t="e">
        <f>Y71/Y65/Y70</f>
        <v>#DIV/0!</v>
      </c>
    </row>
    <row r="70" spans="2:25" ht="12.75" thickBot="1">
      <c r="B70" s="109"/>
      <c r="C70" s="110" t="s">
        <v>142</v>
      </c>
      <c r="D70" s="111"/>
      <c r="E70" s="112">
        <f>$E60</f>
        <v>0</v>
      </c>
      <c r="F70" s="109"/>
      <c r="G70" s="110" t="s">
        <v>142</v>
      </c>
      <c r="H70" s="113"/>
      <c r="I70" s="112">
        <f>$E60</f>
        <v>0</v>
      </c>
      <c r="J70" s="109"/>
      <c r="K70" s="110" t="s">
        <v>142</v>
      </c>
      <c r="L70" s="113"/>
      <c r="M70" s="112">
        <f>$E60</f>
        <v>0</v>
      </c>
      <c r="N70" s="109"/>
      <c r="O70" s="110" t="s">
        <v>142</v>
      </c>
      <c r="P70" s="113"/>
      <c r="Q70" s="112">
        <f>$E60</f>
        <v>0</v>
      </c>
      <c r="R70" s="109"/>
      <c r="S70" s="110" t="s">
        <v>142</v>
      </c>
      <c r="T70" s="113"/>
      <c r="U70" s="112">
        <f>$E60</f>
        <v>0</v>
      </c>
      <c r="V70" s="114"/>
      <c r="W70" s="115" t="s">
        <v>142</v>
      </c>
      <c r="X70" s="116"/>
      <c r="Y70" s="117">
        <f>E60</f>
        <v>0</v>
      </c>
    </row>
    <row r="71" spans="2:25" ht="12.75" thickTop="1">
      <c r="B71" s="118"/>
      <c r="C71" s="119" t="s">
        <v>143</v>
      </c>
      <c r="D71" s="120"/>
      <c r="E71" s="121">
        <f>E70*E69*E65</f>
        <v>0</v>
      </c>
      <c r="F71" s="118"/>
      <c r="G71" s="119" t="s">
        <v>143</v>
      </c>
      <c r="H71" s="122"/>
      <c r="I71" s="121">
        <f>I70*I69*I65</f>
        <v>0</v>
      </c>
      <c r="J71" s="118"/>
      <c r="K71" s="119" t="s">
        <v>143</v>
      </c>
      <c r="L71" s="122"/>
      <c r="M71" s="121">
        <f>M70*M69*M65</f>
        <v>0</v>
      </c>
      <c r="N71" s="118"/>
      <c r="O71" s="119" t="s">
        <v>143</v>
      </c>
      <c r="P71" s="122"/>
      <c r="Q71" s="121">
        <f>Q70*Q69*Q65</f>
        <v>0</v>
      </c>
      <c r="R71" s="118"/>
      <c r="S71" s="119" t="s">
        <v>143</v>
      </c>
      <c r="T71" s="122"/>
      <c r="U71" s="121">
        <f>U70*U69*U65</f>
        <v>0</v>
      </c>
      <c r="V71" s="123"/>
      <c r="W71" s="124" t="s">
        <v>143</v>
      </c>
      <c r="X71" s="125"/>
      <c r="Y71" s="126">
        <f>E71+I71+M71+Q71+U71</f>
        <v>0</v>
      </c>
    </row>
    <row r="72" spans="2:25" ht="12">
      <c r="B72" s="127"/>
      <c r="C72" s="128"/>
      <c r="D72" s="129"/>
      <c r="E72" s="130"/>
      <c r="F72" s="127"/>
      <c r="G72" s="128"/>
      <c r="H72" s="128"/>
      <c r="I72" s="130"/>
      <c r="J72" s="127"/>
      <c r="K72" s="128"/>
      <c r="L72" s="128"/>
      <c r="M72" s="130"/>
      <c r="N72" s="127"/>
      <c r="O72" s="128"/>
      <c r="P72" s="128"/>
      <c r="Q72" s="130"/>
      <c r="R72" s="127"/>
      <c r="S72" s="128"/>
      <c r="T72" s="128"/>
      <c r="U72" s="130"/>
      <c r="V72" s="131"/>
      <c r="W72" s="132"/>
      <c r="X72" s="132"/>
      <c r="Y72" s="133"/>
    </row>
    <row r="73" spans="2:25" ht="12">
      <c r="B73" s="90" t="s">
        <v>147</v>
      </c>
      <c r="C73" s="85"/>
      <c r="D73" s="91"/>
      <c r="E73" s="92"/>
      <c r="F73" s="90" t="s">
        <v>147</v>
      </c>
      <c r="G73" s="85"/>
      <c r="H73" s="91"/>
      <c r="I73" s="92"/>
      <c r="J73" s="90" t="s">
        <v>147</v>
      </c>
      <c r="K73" s="85"/>
      <c r="L73" s="91"/>
      <c r="M73" s="92"/>
      <c r="N73" s="90" t="s">
        <v>147</v>
      </c>
      <c r="O73" s="85"/>
      <c r="P73" s="91"/>
      <c r="Q73" s="92"/>
      <c r="R73" s="90" t="s">
        <v>147</v>
      </c>
      <c r="S73" s="85"/>
      <c r="T73" s="91"/>
      <c r="U73" s="92"/>
      <c r="V73" s="93" t="s">
        <v>147</v>
      </c>
      <c r="W73" s="88"/>
      <c r="X73" s="94"/>
      <c r="Y73" s="95"/>
    </row>
    <row r="74" spans="2:25" ht="12">
      <c r="B74" s="84"/>
      <c r="C74" s="96" t="s">
        <v>139</v>
      </c>
      <c r="D74" s="97"/>
      <c r="E74" s="27">
        <v>0</v>
      </c>
      <c r="F74" s="84"/>
      <c r="G74" s="96" t="s">
        <v>139</v>
      </c>
      <c r="H74" s="85"/>
      <c r="I74" s="27">
        <v>0</v>
      </c>
      <c r="J74" s="84"/>
      <c r="K74" s="96" t="s">
        <v>139</v>
      </c>
      <c r="L74" s="85"/>
      <c r="M74" s="27">
        <v>0</v>
      </c>
      <c r="N74" s="84"/>
      <c r="O74" s="96" t="s">
        <v>139</v>
      </c>
      <c r="P74" s="85"/>
      <c r="Q74" s="27">
        <v>0</v>
      </c>
      <c r="R74" s="84"/>
      <c r="S74" s="96" t="s">
        <v>139</v>
      </c>
      <c r="T74" s="85"/>
      <c r="U74" s="27">
        <v>0</v>
      </c>
      <c r="V74" s="87"/>
      <c r="W74" s="98" t="s">
        <v>139</v>
      </c>
      <c r="X74" s="88"/>
      <c r="Y74" s="99" t="e">
        <f>Y75/(E58+E59)</f>
        <v>#DIV/0!</v>
      </c>
    </row>
    <row r="75" spans="2:25" ht="12">
      <c r="B75" s="84"/>
      <c r="C75" s="96" t="s">
        <v>140</v>
      </c>
      <c r="D75" s="97"/>
      <c r="E75" s="100">
        <f>E74*$E58</f>
        <v>0</v>
      </c>
      <c r="F75" s="84"/>
      <c r="G75" s="96" t="s">
        <v>140</v>
      </c>
      <c r="H75" s="85"/>
      <c r="I75" s="100">
        <f>I74*$E58</f>
        <v>0</v>
      </c>
      <c r="J75" s="84"/>
      <c r="K75" s="96" t="s">
        <v>140</v>
      </c>
      <c r="L75" s="85"/>
      <c r="M75" s="100">
        <f>M74*$E58</f>
        <v>0</v>
      </c>
      <c r="N75" s="84"/>
      <c r="O75" s="96" t="s">
        <v>140</v>
      </c>
      <c r="P75" s="85"/>
      <c r="Q75" s="100">
        <f>Q74*$E$59</f>
        <v>0</v>
      </c>
      <c r="R75" s="84"/>
      <c r="S75" s="96" t="s">
        <v>140</v>
      </c>
      <c r="T75" s="85"/>
      <c r="U75" s="100">
        <f>U74*($E58+$E59)</f>
        <v>0</v>
      </c>
      <c r="V75" s="87"/>
      <c r="W75" s="98" t="s">
        <v>140</v>
      </c>
      <c r="X75" s="88"/>
      <c r="Y75" s="101">
        <f>E75+I75+M75+Q75+U75</f>
        <v>0</v>
      </c>
    </row>
    <row r="76" spans="2:25" ht="12">
      <c r="B76" s="84"/>
      <c r="C76" s="96" t="s">
        <v>65</v>
      </c>
      <c r="D76" s="97"/>
      <c r="E76" s="17">
        <v>0</v>
      </c>
      <c r="F76" s="84"/>
      <c r="G76" s="96" t="s">
        <v>65</v>
      </c>
      <c r="H76" s="85"/>
      <c r="I76" s="17">
        <v>0</v>
      </c>
      <c r="J76" s="84"/>
      <c r="K76" s="102"/>
      <c r="L76" s="103"/>
      <c r="M76" s="104"/>
      <c r="N76" s="84"/>
      <c r="O76" s="96" t="s">
        <v>65</v>
      </c>
      <c r="P76" s="85"/>
      <c r="Q76" s="17">
        <v>0</v>
      </c>
      <c r="R76" s="84"/>
      <c r="S76" s="96" t="s">
        <v>141</v>
      </c>
      <c r="T76" s="85"/>
      <c r="U76" s="17">
        <v>0</v>
      </c>
      <c r="V76" s="87"/>
      <c r="W76" s="102"/>
      <c r="X76" s="103"/>
      <c r="Y76" s="134"/>
    </row>
    <row r="77" spans="2:25" ht="12">
      <c r="B77" s="84"/>
      <c r="C77" s="96" t="s">
        <v>66</v>
      </c>
      <c r="D77" s="97"/>
      <c r="E77" s="106">
        <f>Assumptions!$B$22</f>
        <v>0.2</v>
      </c>
      <c r="F77" s="84"/>
      <c r="G77" s="96" t="s">
        <v>66</v>
      </c>
      <c r="H77" s="85"/>
      <c r="I77" s="106">
        <f>Assumptions!$C$22</f>
        <v>1.74</v>
      </c>
      <c r="J77" s="84"/>
      <c r="K77" s="96" t="s">
        <v>66</v>
      </c>
      <c r="L77" s="85"/>
      <c r="M77" s="106">
        <f>Assumptions!$D$22</f>
        <v>2.14</v>
      </c>
      <c r="N77" s="84"/>
      <c r="O77" s="102"/>
      <c r="P77" s="103"/>
      <c r="Q77" s="104"/>
      <c r="R77" s="84"/>
      <c r="S77" s="102"/>
      <c r="T77" s="103"/>
      <c r="U77" s="104"/>
      <c r="V77" s="87"/>
      <c r="W77" s="102"/>
      <c r="X77" s="103"/>
      <c r="Y77" s="134"/>
    </row>
    <row r="78" spans="2:25" ht="12">
      <c r="B78" s="84"/>
      <c r="C78" s="96" t="s">
        <v>69</v>
      </c>
      <c r="D78" s="97"/>
      <c r="E78" s="106">
        <f>Assumptions!$B$23</f>
        <v>0</v>
      </c>
      <c r="F78" s="84"/>
      <c r="G78" s="96" t="s">
        <v>69</v>
      </c>
      <c r="H78" s="85"/>
      <c r="I78" s="106">
        <f>Assumptions!$C$23</f>
        <v>0.13</v>
      </c>
      <c r="J78" s="84"/>
      <c r="K78" s="96" t="s">
        <v>69</v>
      </c>
      <c r="L78" s="85"/>
      <c r="M78" s="106">
        <f>Assumptions!$D$23</f>
        <v>0.13</v>
      </c>
      <c r="N78" s="84"/>
      <c r="O78" s="102"/>
      <c r="P78" s="103"/>
      <c r="Q78" s="104"/>
      <c r="R78" s="84"/>
      <c r="S78" s="102"/>
      <c r="T78" s="103"/>
      <c r="U78" s="104"/>
      <c r="V78" s="87"/>
      <c r="W78" s="102"/>
      <c r="X78" s="103"/>
      <c r="Y78" s="134"/>
    </row>
    <row r="79" spans="2:25" ht="12">
      <c r="B79" s="84"/>
      <c r="C79" s="96" t="s">
        <v>141</v>
      </c>
      <c r="D79" s="97"/>
      <c r="E79" s="107">
        <f>E76+E77+E78</f>
        <v>0.2</v>
      </c>
      <c r="F79" s="84"/>
      <c r="G79" s="96" t="s">
        <v>141</v>
      </c>
      <c r="H79" s="85"/>
      <c r="I79" s="107">
        <f>I76+I77+I78</f>
        <v>1.87</v>
      </c>
      <c r="J79" s="84"/>
      <c r="K79" s="96" t="s">
        <v>141</v>
      </c>
      <c r="L79" s="85"/>
      <c r="M79" s="107">
        <f>M76+M77+M78</f>
        <v>2.27</v>
      </c>
      <c r="N79" s="84"/>
      <c r="O79" s="96" t="s">
        <v>141</v>
      </c>
      <c r="P79" s="85"/>
      <c r="Q79" s="107">
        <f>Q76+Q77+Q78</f>
        <v>0</v>
      </c>
      <c r="R79" s="84"/>
      <c r="S79" s="96" t="s">
        <v>141</v>
      </c>
      <c r="T79" s="85"/>
      <c r="U79" s="107">
        <f>U76+U77+U78</f>
        <v>0</v>
      </c>
      <c r="V79" s="87"/>
      <c r="W79" s="98" t="s">
        <v>141</v>
      </c>
      <c r="X79" s="88"/>
      <c r="Y79" s="108" t="e">
        <f>Y81/Y75/Y80</f>
        <v>#DIV/0!</v>
      </c>
    </row>
    <row r="80" spans="2:25" ht="12.75" thickBot="1">
      <c r="B80" s="109"/>
      <c r="C80" s="110" t="s">
        <v>142</v>
      </c>
      <c r="D80" s="111"/>
      <c r="E80" s="112">
        <f>E70</f>
        <v>0</v>
      </c>
      <c r="F80" s="109"/>
      <c r="G80" s="110" t="s">
        <v>142</v>
      </c>
      <c r="H80" s="113"/>
      <c r="I80" s="112">
        <f>I70</f>
        <v>0</v>
      </c>
      <c r="J80" s="109"/>
      <c r="K80" s="110" t="s">
        <v>142</v>
      </c>
      <c r="L80" s="113"/>
      <c r="M80" s="112">
        <f>M70</f>
        <v>0</v>
      </c>
      <c r="N80" s="109"/>
      <c r="O80" s="110" t="s">
        <v>142</v>
      </c>
      <c r="P80" s="113"/>
      <c r="Q80" s="112">
        <f>Q70</f>
        <v>0</v>
      </c>
      <c r="R80" s="109"/>
      <c r="S80" s="110" t="s">
        <v>142</v>
      </c>
      <c r="T80" s="113"/>
      <c r="U80" s="112">
        <f>U70</f>
        <v>0</v>
      </c>
      <c r="V80" s="114"/>
      <c r="W80" s="115" t="s">
        <v>142</v>
      </c>
      <c r="X80" s="116"/>
      <c r="Y80" s="117">
        <f>Y70</f>
        <v>0</v>
      </c>
    </row>
    <row r="81" spans="2:25" ht="12.75" thickTop="1">
      <c r="B81" s="118"/>
      <c r="C81" s="119" t="s">
        <v>143</v>
      </c>
      <c r="D81" s="120"/>
      <c r="E81" s="121">
        <f>E80*E79*E75</f>
        <v>0</v>
      </c>
      <c r="F81" s="118"/>
      <c r="G81" s="119" t="s">
        <v>143</v>
      </c>
      <c r="H81" s="122"/>
      <c r="I81" s="121">
        <f>I80*I79*I75</f>
        <v>0</v>
      </c>
      <c r="J81" s="118"/>
      <c r="K81" s="119" t="s">
        <v>143</v>
      </c>
      <c r="L81" s="122"/>
      <c r="M81" s="121">
        <f>M80*M79*M75</f>
        <v>0</v>
      </c>
      <c r="N81" s="118"/>
      <c r="O81" s="119" t="s">
        <v>143</v>
      </c>
      <c r="P81" s="122"/>
      <c r="Q81" s="121">
        <f>Q80*Q79*Q75</f>
        <v>0</v>
      </c>
      <c r="R81" s="118"/>
      <c r="S81" s="119" t="s">
        <v>143</v>
      </c>
      <c r="T81" s="122"/>
      <c r="U81" s="121">
        <f>U80*U79*U75</f>
        <v>0</v>
      </c>
      <c r="V81" s="123"/>
      <c r="W81" s="124" t="s">
        <v>143</v>
      </c>
      <c r="X81" s="125"/>
      <c r="Y81" s="135">
        <f>E81+I81+M81+Q81+U81</f>
        <v>0</v>
      </c>
    </row>
    <row r="82" spans="2:25" ht="12">
      <c r="B82" s="127"/>
      <c r="C82" s="128"/>
      <c r="D82" s="129"/>
      <c r="E82" s="130"/>
      <c r="F82" s="127"/>
      <c r="G82" s="128"/>
      <c r="H82" s="128"/>
      <c r="I82" s="130"/>
      <c r="J82" s="127"/>
      <c r="K82" s="128"/>
      <c r="L82" s="128"/>
      <c r="M82" s="130"/>
      <c r="N82" s="127"/>
      <c r="O82" s="128"/>
      <c r="P82" s="128"/>
      <c r="Q82" s="130"/>
      <c r="R82" s="127"/>
      <c r="S82" s="128"/>
      <c r="T82" s="128"/>
      <c r="U82" s="130"/>
      <c r="V82" s="131"/>
      <c r="W82" s="132"/>
      <c r="X82" s="132"/>
      <c r="Y82" s="133"/>
    </row>
    <row r="83" spans="2:25" ht="12">
      <c r="B83" s="90" t="s">
        <v>148</v>
      </c>
      <c r="C83" s="85"/>
      <c r="D83" s="91"/>
      <c r="E83" s="92"/>
      <c r="F83" s="90" t="s">
        <v>148</v>
      </c>
      <c r="G83" s="85"/>
      <c r="H83" s="91"/>
      <c r="I83" s="92"/>
      <c r="J83" s="90" t="s">
        <v>148</v>
      </c>
      <c r="K83" s="85"/>
      <c r="L83" s="91"/>
      <c r="M83" s="92"/>
      <c r="N83" s="90" t="s">
        <v>148</v>
      </c>
      <c r="O83" s="85"/>
      <c r="P83" s="91"/>
      <c r="Q83" s="92"/>
      <c r="R83" s="90" t="s">
        <v>148</v>
      </c>
      <c r="S83" s="85"/>
      <c r="T83" s="91"/>
      <c r="U83" s="92"/>
      <c r="V83" s="93" t="s">
        <v>148</v>
      </c>
      <c r="W83" s="88"/>
      <c r="X83" s="94"/>
      <c r="Y83" s="95"/>
    </row>
    <row r="84" spans="2:25" ht="12">
      <c r="B84" s="84"/>
      <c r="C84" s="96" t="s">
        <v>139</v>
      </c>
      <c r="D84" s="97"/>
      <c r="E84" s="27">
        <v>0</v>
      </c>
      <c r="F84" s="84"/>
      <c r="G84" s="96" t="s">
        <v>139</v>
      </c>
      <c r="H84" s="85"/>
      <c r="I84" s="27">
        <v>0</v>
      </c>
      <c r="J84" s="84"/>
      <c r="K84" s="96" t="s">
        <v>139</v>
      </c>
      <c r="L84" s="85"/>
      <c r="M84" s="27">
        <v>0</v>
      </c>
      <c r="N84" s="84"/>
      <c r="O84" s="96" t="s">
        <v>139</v>
      </c>
      <c r="P84" s="85"/>
      <c r="Q84" s="27">
        <v>0</v>
      </c>
      <c r="R84" s="84"/>
      <c r="S84" s="96" t="s">
        <v>139</v>
      </c>
      <c r="T84" s="85"/>
      <c r="U84" s="27">
        <v>0</v>
      </c>
      <c r="V84" s="87"/>
      <c r="W84" s="98" t="s">
        <v>139</v>
      </c>
      <c r="X84" s="88"/>
      <c r="Y84" s="99" t="e">
        <f>Y85/(E58+E59)</f>
        <v>#DIV/0!</v>
      </c>
    </row>
    <row r="85" spans="2:25" ht="12">
      <c r="B85" s="84"/>
      <c r="C85" s="96" t="s">
        <v>140</v>
      </c>
      <c r="D85" s="97"/>
      <c r="E85" s="100">
        <f>E84*$E58</f>
        <v>0</v>
      </c>
      <c r="F85" s="84"/>
      <c r="G85" s="96" t="s">
        <v>140</v>
      </c>
      <c r="H85" s="85"/>
      <c r="I85" s="100">
        <f>I84*$E58</f>
        <v>0</v>
      </c>
      <c r="J85" s="84"/>
      <c r="K85" s="96" t="s">
        <v>140</v>
      </c>
      <c r="L85" s="85"/>
      <c r="M85" s="100">
        <f>M84*$E58</f>
        <v>0</v>
      </c>
      <c r="N85" s="84"/>
      <c r="O85" s="96" t="s">
        <v>140</v>
      </c>
      <c r="P85" s="85"/>
      <c r="Q85" s="100">
        <f>Q84*$E59</f>
        <v>0</v>
      </c>
      <c r="R85" s="84"/>
      <c r="S85" s="96" t="s">
        <v>140</v>
      </c>
      <c r="T85" s="85"/>
      <c r="U85" s="100">
        <f>U84*($E58+$E59)</f>
        <v>0</v>
      </c>
      <c r="V85" s="87"/>
      <c r="W85" s="98" t="s">
        <v>140</v>
      </c>
      <c r="X85" s="88"/>
      <c r="Y85" s="101">
        <f>E85+I85+M85+Q85+U85</f>
        <v>0</v>
      </c>
    </row>
    <row r="86" spans="2:25" ht="12">
      <c r="B86" s="84"/>
      <c r="C86" s="96" t="s">
        <v>65</v>
      </c>
      <c r="D86" s="97"/>
      <c r="E86" s="17">
        <v>0</v>
      </c>
      <c r="F86" s="84"/>
      <c r="G86" s="96" t="s">
        <v>65</v>
      </c>
      <c r="H86" s="85"/>
      <c r="I86" s="17">
        <v>0</v>
      </c>
      <c r="J86" s="84"/>
      <c r="K86" s="102"/>
      <c r="L86" s="103"/>
      <c r="M86" s="104"/>
      <c r="N86" s="84"/>
      <c r="O86" s="96" t="s">
        <v>65</v>
      </c>
      <c r="P86" s="85"/>
      <c r="Q86" s="17">
        <v>0</v>
      </c>
      <c r="R86" s="84"/>
      <c r="S86" s="96" t="s">
        <v>141</v>
      </c>
      <c r="T86" s="85"/>
      <c r="U86" s="17">
        <v>0</v>
      </c>
      <c r="V86" s="87"/>
      <c r="W86" s="102"/>
      <c r="X86" s="103"/>
      <c r="Y86" s="134"/>
    </row>
    <row r="87" spans="2:25" ht="12">
      <c r="B87" s="84"/>
      <c r="C87" s="96" t="s">
        <v>66</v>
      </c>
      <c r="D87" s="97"/>
      <c r="E87" s="106">
        <f>Assumptions!$B$24</f>
        <v>0.05</v>
      </c>
      <c r="F87" s="84"/>
      <c r="G87" s="96" t="s">
        <v>66</v>
      </c>
      <c r="H87" s="85"/>
      <c r="I87" s="106">
        <f>Assumptions!$C$24</f>
        <v>0.29</v>
      </c>
      <c r="J87" s="84"/>
      <c r="K87" s="96" t="s">
        <v>66</v>
      </c>
      <c r="L87" s="85"/>
      <c r="M87" s="106">
        <f>Assumptions!$D$24</f>
        <v>0.58</v>
      </c>
      <c r="N87" s="84"/>
      <c r="O87" s="102"/>
      <c r="P87" s="103"/>
      <c r="Q87" s="104"/>
      <c r="R87" s="84"/>
      <c r="S87" s="102"/>
      <c r="T87" s="103"/>
      <c r="U87" s="104"/>
      <c r="V87" s="87"/>
      <c r="W87" s="102"/>
      <c r="X87" s="103"/>
      <c r="Y87" s="134"/>
    </row>
    <row r="88" spans="2:25" ht="12">
      <c r="B88" s="84"/>
      <c r="C88" s="96" t="s">
        <v>69</v>
      </c>
      <c r="D88" s="97"/>
      <c r="E88" s="106">
        <f>Assumptions!$B$25</f>
        <v>0</v>
      </c>
      <c r="F88" s="84"/>
      <c r="G88" s="96" t="s">
        <v>69</v>
      </c>
      <c r="H88" s="85"/>
      <c r="I88" s="106">
        <f>Assumptions!$C$25</f>
        <v>0</v>
      </c>
      <c r="J88" s="84"/>
      <c r="K88" s="96" t="s">
        <v>69</v>
      </c>
      <c r="L88" s="85"/>
      <c r="M88" s="106">
        <f>Assumptions!$D$25</f>
        <v>0</v>
      </c>
      <c r="N88" s="84"/>
      <c r="O88" s="102"/>
      <c r="P88" s="103"/>
      <c r="Q88" s="104"/>
      <c r="R88" s="84"/>
      <c r="S88" s="102"/>
      <c r="T88" s="103"/>
      <c r="U88" s="104"/>
      <c r="V88" s="87"/>
      <c r="W88" s="102"/>
      <c r="X88" s="103"/>
      <c r="Y88" s="134"/>
    </row>
    <row r="89" spans="2:25" ht="12">
      <c r="B89" s="84"/>
      <c r="C89" s="96" t="s">
        <v>141</v>
      </c>
      <c r="D89" s="97"/>
      <c r="E89" s="107">
        <f>E86+E87+E88</f>
        <v>0.05</v>
      </c>
      <c r="F89" s="84"/>
      <c r="G89" s="96" t="s">
        <v>141</v>
      </c>
      <c r="H89" s="85"/>
      <c r="I89" s="107">
        <f>I86+I87+I88</f>
        <v>0.29</v>
      </c>
      <c r="J89" s="84"/>
      <c r="K89" s="96" t="s">
        <v>141</v>
      </c>
      <c r="L89" s="85"/>
      <c r="M89" s="107">
        <f>M86+M87+M88</f>
        <v>0.58</v>
      </c>
      <c r="N89" s="84"/>
      <c r="O89" s="96" t="s">
        <v>141</v>
      </c>
      <c r="P89" s="85"/>
      <c r="Q89" s="107">
        <f>Q86+Q87+Q88</f>
        <v>0</v>
      </c>
      <c r="R89" s="84"/>
      <c r="S89" s="96" t="s">
        <v>141</v>
      </c>
      <c r="T89" s="85"/>
      <c r="U89" s="107">
        <f>U86+U87+U88</f>
        <v>0</v>
      </c>
      <c r="V89" s="87"/>
      <c r="W89" s="98" t="s">
        <v>141</v>
      </c>
      <c r="X89" s="88"/>
      <c r="Y89" s="108" t="e">
        <f>Y91/Y85/Y90</f>
        <v>#DIV/0!</v>
      </c>
    </row>
    <row r="90" spans="2:25" ht="12.75" thickBot="1">
      <c r="B90" s="109"/>
      <c r="C90" s="110" t="s">
        <v>142</v>
      </c>
      <c r="D90" s="111"/>
      <c r="E90" s="112">
        <f>E80</f>
        <v>0</v>
      </c>
      <c r="F90" s="109"/>
      <c r="G90" s="110" t="s">
        <v>142</v>
      </c>
      <c r="H90" s="113"/>
      <c r="I90" s="112">
        <f>I80</f>
        <v>0</v>
      </c>
      <c r="J90" s="109"/>
      <c r="K90" s="110" t="s">
        <v>142</v>
      </c>
      <c r="L90" s="113"/>
      <c r="M90" s="112">
        <f>M80</f>
        <v>0</v>
      </c>
      <c r="N90" s="109"/>
      <c r="O90" s="110" t="s">
        <v>142</v>
      </c>
      <c r="P90" s="113"/>
      <c r="Q90" s="112">
        <f>Q80</f>
        <v>0</v>
      </c>
      <c r="R90" s="109"/>
      <c r="S90" s="110" t="s">
        <v>142</v>
      </c>
      <c r="T90" s="113"/>
      <c r="U90" s="112">
        <f>U80</f>
        <v>0</v>
      </c>
      <c r="V90" s="114"/>
      <c r="W90" s="115" t="s">
        <v>142</v>
      </c>
      <c r="X90" s="116"/>
      <c r="Y90" s="117">
        <f>Y80</f>
        <v>0</v>
      </c>
    </row>
    <row r="91" spans="2:25" ht="13.5" thickBot="1" thickTop="1">
      <c r="B91" s="84"/>
      <c r="C91" s="96" t="s">
        <v>143</v>
      </c>
      <c r="D91" s="97"/>
      <c r="E91" s="136">
        <f>E90*E89*E85</f>
        <v>0</v>
      </c>
      <c r="F91" s="84"/>
      <c r="G91" s="96" t="s">
        <v>143</v>
      </c>
      <c r="H91" s="85"/>
      <c r="I91" s="136">
        <f>I90*I89*I85</f>
        <v>0</v>
      </c>
      <c r="J91" s="84"/>
      <c r="K91" s="96" t="s">
        <v>143</v>
      </c>
      <c r="L91" s="85"/>
      <c r="M91" s="136">
        <f>M90*M89*M85</f>
        <v>0</v>
      </c>
      <c r="N91" s="84"/>
      <c r="O91" s="96" t="s">
        <v>143</v>
      </c>
      <c r="P91" s="85"/>
      <c r="Q91" s="136">
        <f>Q90*Q89*Q85</f>
        <v>0</v>
      </c>
      <c r="R91" s="84"/>
      <c r="S91" s="96" t="s">
        <v>143</v>
      </c>
      <c r="T91" s="85"/>
      <c r="U91" s="136">
        <f>U90*U89*U85</f>
        <v>0</v>
      </c>
      <c r="V91" s="87"/>
      <c r="W91" s="98" t="s">
        <v>143</v>
      </c>
      <c r="X91" s="88"/>
      <c r="Y91" s="135">
        <f>E91+I91+M91+Q91+U91</f>
        <v>0</v>
      </c>
    </row>
    <row r="92" spans="2:25" ht="12">
      <c r="B92" s="137"/>
      <c r="C92" s="138"/>
      <c r="D92" s="139"/>
      <c r="E92" s="140"/>
      <c r="F92" s="137"/>
      <c r="G92" s="138"/>
      <c r="H92" s="138"/>
      <c r="I92" s="140"/>
      <c r="J92" s="137"/>
      <c r="K92" s="138"/>
      <c r="L92" s="138"/>
      <c r="M92" s="140"/>
      <c r="N92" s="137"/>
      <c r="O92" s="138"/>
      <c r="P92" s="138"/>
      <c r="Q92" s="140"/>
      <c r="R92" s="137"/>
      <c r="S92" s="138"/>
      <c r="T92" s="138"/>
      <c r="U92" s="140"/>
      <c r="V92" s="137"/>
      <c r="W92" s="138"/>
      <c r="X92" s="138"/>
      <c r="Y92" s="140"/>
    </row>
    <row r="93" spans="2:25" ht="12">
      <c r="B93" s="93" t="s">
        <v>191</v>
      </c>
      <c r="C93" s="88"/>
      <c r="D93" s="94"/>
      <c r="E93" s="95"/>
      <c r="F93" s="93" t="s">
        <v>191</v>
      </c>
      <c r="G93" s="88"/>
      <c r="H93" s="94"/>
      <c r="I93" s="95"/>
      <c r="J93" s="93" t="s">
        <v>191</v>
      </c>
      <c r="K93" s="88"/>
      <c r="L93" s="94"/>
      <c r="M93" s="95"/>
      <c r="N93" s="93" t="s">
        <v>191</v>
      </c>
      <c r="O93" s="88"/>
      <c r="P93" s="94"/>
      <c r="Q93" s="95"/>
      <c r="R93" s="93" t="s">
        <v>191</v>
      </c>
      <c r="S93" s="88"/>
      <c r="T93" s="94"/>
      <c r="U93" s="95"/>
      <c r="V93" s="93" t="s">
        <v>191</v>
      </c>
      <c r="W93" s="88"/>
      <c r="X93" s="94"/>
      <c r="Y93" s="95"/>
    </row>
    <row r="94" spans="2:25" ht="12">
      <c r="B94" s="93"/>
      <c r="C94" s="98" t="s">
        <v>183</v>
      </c>
      <c r="D94" s="141"/>
      <c r="E94" s="142">
        <f>E65*E66*E70</f>
        <v>0</v>
      </c>
      <c r="F94" s="143"/>
      <c r="G94" s="98" t="s">
        <v>183</v>
      </c>
      <c r="H94" s="141"/>
      <c r="I94" s="142">
        <f>I65*I66*I70</f>
        <v>0</v>
      </c>
      <c r="J94" s="143"/>
      <c r="K94" s="98" t="s">
        <v>183</v>
      </c>
      <c r="L94" s="141"/>
      <c r="M94" s="142">
        <f>M65*M66*M70</f>
        <v>0</v>
      </c>
      <c r="N94" s="143"/>
      <c r="O94" s="98" t="s">
        <v>183</v>
      </c>
      <c r="P94" s="141"/>
      <c r="Q94" s="142">
        <f>Q65*Q66*Q70</f>
        <v>0</v>
      </c>
      <c r="R94" s="143"/>
      <c r="S94" s="98" t="s">
        <v>183</v>
      </c>
      <c r="T94" s="141"/>
      <c r="U94" s="142">
        <f>U65*U66*U70</f>
        <v>0</v>
      </c>
      <c r="V94" s="143"/>
      <c r="W94" s="98" t="s">
        <v>183</v>
      </c>
      <c r="X94" s="94"/>
      <c r="Y94" s="142">
        <f>E94+I94+M94+Q94+U94</f>
        <v>0</v>
      </c>
    </row>
    <row r="95" spans="2:25" ht="12">
      <c r="B95" s="93"/>
      <c r="C95" s="98" t="s">
        <v>184</v>
      </c>
      <c r="D95" s="141"/>
      <c r="E95" s="142">
        <f>E75*E76*E80</f>
        <v>0</v>
      </c>
      <c r="F95" s="143"/>
      <c r="G95" s="98" t="s">
        <v>184</v>
      </c>
      <c r="H95" s="141"/>
      <c r="I95" s="142">
        <f>I75*I76*I80</f>
        <v>0</v>
      </c>
      <c r="J95" s="143"/>
      <c r="K95" s="98" t="s">
        <v>184</v>
      </c>
      <c r="L95" s="141"/>
      <c r="M95" s="142">
        <f>M75*M76*M80</f>
        <v>0</v>
      </c>
      <c r="N95" s="143"/>
      <c r="O95" s="98" t="s">
        <v>184</v>
      </c>
      <c r="P95" s="141"/>
      <c r="Q95" s="142">
        <f>Q75*Q76*Q80</f>
        <v>0</v>
      </c>
      <c r="R95" s="143"/>
      <c r="S95" s="98" t="s">
        <v>184</v>
      </c>
      <c r="T95" s="141"/>
      <c r="U95" s="142">
        <f>U75*U76*U80</f>
        <v>0</v>
      </c>
      <c r="V95" s="143"/>
      <c r="W95" s="98" t="s">
        <v>184</v>
      </c>
      <c r="X95" s="94"/>
      <c r="Y95" s="142">
        <f aca="true" t="shared" si="1" ref="Y95:Y102">E95+I95+M95+Q95+U95</f>
        <v>0</v>
      </c>
    </row>
    <row r="96" spans="2:25" ht="12">
      <c r="B96" s="93"/>
      <c r="C96" s="98" t="s">
        <v>185</v>
      </c>
      <c r="D96" s="141"/>
      <c r="E96" s="142">
        <f>E85*E86*E90</f>
        <v>0</v>
      </c>
      <c r="F96" s="143"/>
      <c r="G96" s="98" t="s">
        <v>185</v>
      </c>
      <c r="H96" s="141"/>
      <c r="I96" s="142">
        <f>I85*I86*I90</f>
        <v>0</v>
      </c>
      <c r="J96" s="143"/>
      <c r="K96" s="98" t="s">
        <v>185</v>
      </c>
      <c r="L96" s="141"/>
      <c r="M96" s="142">
        <f>M85*M86*M90</f>
        <v>0</v>
      </c>
      <c r="N96" s="143"/>
      <c r="O96" s="98" t="s">
        <v>185</v>
      </c>
      <c r="P96" s="141"/>
      <c r="Q96" s="142">
        <f>Q85*Q86*Q90</f>
        <v>0</v>
      </c>
      <c r="R96" s="143"/>
      <c r="S96" s="98" t="s">
        <v>185</v>
      </c>
      <c r="T96" s="141"/>
      <c r="U96" s="142">
        <f>U85*U86*U90</f>
        <v>0</v>
      </c>
      <c r="V96" s="143"/>
      <c r="W96" s="98" t="s">
        <v>185</v>
      </c>
      <c r="X96" s="94"/>
      <c r="Y96" s="142">
        <f t="shared" si="1"/>
        <v>0</v>
      </c>
    </row>
    <row r="97" spans="2:25" ht="12">
      <c r="B97" s="93"/>
      <c r="C97" s="98" t="s">
        <v>192</v>
      </c>
      <c r="D97" s="141"/>
      <c r="E97" s="142">
        <f>E65*E67*E70</f>
        <v>0</v>
      </c>
      <c r="F97" s="143"/>
      <c r="G97" s="98" t="s">
        <v>192</v>
      </c>
      <c r="H97" s="141"/>
      <c r="I97" s="142">
        <f>I65*I67*I70</f>
        <v>0</v>
      </c>
      <c r="J97" s="143"/>
      <c r="K97" s="98" t="s">
        <v>192</v>
      </c>
      <c r="L97" s="141"/>
      <c r="M97" s="142">
        <f>M65*M67*M70</f>
        <v>0</v>
      </c>
      <c r="N97" s="143"/>
      <c r="O97" s="98" t="s">
        <v>192</v>
      </c>
      <c r="P97" s="141"/>
      <c r="Q97" s="142">
        <f>Q65*Q67*Q70</f>
        <v>0</v>
      </c>
      <c r="R97" s="143"/>
      <c r="S97" s="98" t="s">
        <v>192</v>
      </c>
      <c r="T97" s="141"/>
      <c r="U97" s="142">
        <f>U65*U67*U70</f>
        <v>0</v>
      </c>
      <c r="V97" s="143"/>
      <c r="W97" s="98" t="s">
        <v>192</v>
      </c>
      <c r="X97" s="94"/>
      <c r="Y97" s="142">
        <f t="shared" si="1"/>
        <v>0</v>
      </c>
    </row>
    <row r="98" spans="2:25" ht="12">
      <c r="B98" s="93"/>
      <c r="C98" s="98" t="s">
        <v>193</v>
      </c>
      <c r="D98" s="141"/>
      <c r="E98" s="142">
        <f>E75*E77*E80</f>
        <v>0</v>
      </c>
      <c r="F98" s="143"/>
      <c r="G98" s="98" t="s">
        <v>193</v>
      </c>
      <c r="H98" s="141"/>
      <c r="I98" s="142">
        <f>I75*I77*I80</f>
        <v>0</v>
      </c>
      <c r="J98" s="143"/>
      <c r="K98" s="98" t="s">
        <v>193</v>
      </c>
      <c r="L98" s="141"/>
      <c r="M98" s="142">
        <f>M75*M77*M80</f>
        <v>0</v>
      </c>
      <c r="N98" s="143"/>
      <c r="O98" s="98" t="s">
        <v>193</v>
      </c>
      <c r="P98" s="141"/>
      <c r="Q98" s="142">
        <f>Q75*Q77*Q80</f>
        <v>0</v>
      </c>
      <c r="R98" s="143"/>
      <c r="S98" s="98" t="s">
        <v>193</v>
      </c>
      <c r="T98" s="141"/>
      <c r="U98" s="142">
        <f>U75*U77*U80</f>
        <v>0</v>
      </c>
      <c r="V98" s="143"/>
      <c r="W98" s="98" t="s">
        <v>193</v>
      </c>
      <c r="X98" s="94"/>
      <c r="Y98" s="142">
        <f t="shared" si="1"/>
        <v>0</v>
      </c>
    </row>
    <row r="99" spans="2:25" ht="12">
      <c r="B99" s="93"/>
      <c r="C99" s="98" t="s">
        <v>194</v>
      </c>
      <c r="D99" s="141"/>
      <c r="E99" s="142">
        <f>E85*E87*E90</f>
        <v>0</v>
      </c>
      <c r="F99" s="143"/>
      <c r="G99" s="98" t="s">
        <v>194</v>
      </c>
      <c r="H99" s="141"/>
      <c r="I99" s="142">
        <f>I85*I87*I90</f>
        <v>0</v>
      </c>
      <c r="J99" s="143"/>
      <c r="K99" s="98" t="s">
        <v>194</v>
      </c>
      <c r="L99" s="141"/>
      <c r="M99" s="142">
        <f>M85*M87*M90</f>
        <v>0</v>
      </c>
      <c r="N99" s="143"/>
      <c r="O99" s="98" t="s">
        <v>194</v>
      </c>
      <c r="P99" s="141"/>
      <c r="Q99" s="142">
        <f>Q85*Q87*Q90</f>
        <v>0</v>
      </c>
      <c r="R99" s="143"/>
      <c r="S99" s="98" t="s">
        <v>194</v>
      </c>
      <c r="T99" s="141"/>
      <c r="U99" s="142">
        <f>U85*U87*U90</f>
        <v>0</v>
      </c>
      <c r="V99" s="143"/>
      <c r="W99" s="98" t="s">
        <v>194</v>
      </c>
      <c r="X99" s="94"/>
      <c r="Y99" s="142">
        <f t="shared" si="1"/>
        <v>0</v>
      </c>
    </row>
    <row r="100" spans="2:25" ht="12">
      <c r="B100" s="93"/>
      <c r="C100" s="98" t="s">
        <v>195</v>
      </c>
      <c r="D100" s="141"/>
      <c r="E100" s="142">
        <f>E65*E68*E70</f>
        <v>0</v>
      </c>
      <c r="F100" s="143"/>
      <c r="G100" s="98" t="s">
        <v>195</v>
      </c>
      <c r="H100" s="141"/>
      <c r="I100" s="142">
        <f>I65*I68*I70</f>
        <v>0</v>
      </c>
      <c r="J100" s="143"/>
      <c r="K100" s="98" t="s">
        <v>195</v>
      </c>
      <c r="L100" s="141"/>
      <c r="M100" s="142">
        <f>M65*M68*M70</f>
        <v>0</v>
      </c>
      <c r="N100" s="143"/>
      <c r="O100" s="98" t="s">
        <v>195</v>
      </c>
      <c r="P100" s="141"/>
      <c r="Q100" s="142">
        <f>Q65*Q68*Q70</f>
        <v>0</v>
      </c>
      <c r="R100" s="143"/>
      <c r="S100" s="98" t="s">
        <v>195</v>
      </c>
      <c r="T100" s="141"/>
      <c r="U100" s="142">
        <f>U65*U68*U70</f>
        <v>0</v>
      </c>
      <c r="V100" s="143"/>
      <c r="W100" s="98" t="s">
        <v>195</v>
      </c>
      <c r="X100" s="94"/>
      <c r="Y100" s="142">
        <f t="shared" si="1"/>
        <v>0</v>
      </c>
    </row>
    <row r="101" spans="2:25" ht="12">
      <c r="B101" s="144"/>
      <c r="C101" s="98" t="s">
        <v>196</v>
      </c>
      <c r="D101" s="98"/>
      <c r="E101" s="142">
        <f>E75*E78*E80</f>
        <v>0</v>
      </c>
      <c r="F101" s="145"/>
      <c r="G101" s="98" t="s">
        <v>196</v>
      </c>
      <c r="H101" s="98"/>
      <c r="I101" s="142">
        <f>I75*I78*I80</f>
        <v>0</v>
      </c>
      <c r="J101" s="145"/>
      <c r="K101" s="98" t="s">
        <v>196</v>
      </c>
      <c r="L101" s="98"/>
      <c r="M101" s="142">
        <f>M75*M78*M80</f>
        <v>0</v>
      </c>
      <c r="N101" s="145"/>
      <c r="O101" s="98" t="s">
        <v>196</v>
      </c>
      <c r="P101" s="98"/>
      <c r="Q101" s="142">
        <f>Q75*Q78*Q80</f>
        <v>0</v>
      </c>
      <c r="R101" s="145"/>
      <c r="S101" s="98" t="s">
        <v>196</v>
      </c>
      <c r="T101" s="98"/>
      <c r="U101" s="142">
        <f>U75*U78*U80</f>
        <v>0</v>
      </c>
      <c r="V101" s="145"/>
      <c r="W101" s="98" t="s">
        <v>196</v>
      </c>
      <c r="X101" s="146"/>
      <c r="Y101" s="142">
        <f t="shared" si="1"/>
        <v>0</v>
      </c>
    </row>
    <row r="102" spans="2:25" ht="12.75" thickBot="1">
      <c r="B102" s="147"/>
      <c r="C102" s="115" t="s">
        <v>197</v>
      </c>
      <c r="D102" s="115"/>
      <c r="E102" s="148">
        <f>E85*E88*E90</f>
        <v>0</v>
      </c>
      <c r="F102" s="149"/>
      <c r="G102" s="115" t="s">
        <v>197</v>
      </c>
      <c r="H102" s="115"/>
      <c r="I102" s="148">
        <f>I85*I88*I90</f>
        <v>0</v>
      </c>
      <c r="J102" s="149"/>
      <c r="K102" s="115" t="s">
        <v>197</v>
      </c>
      <c r="L102" s="115"/>
      <c r="M102" s="148">
        <f>M85*M88*M90</f>
        <v>0</v>
      </c>
      <c r="N102" s="149"/>
      <c r="O102" s="115" t="s">
        <v>197</v>
      </c>
      <c r="P102" s="115"/>
      <c r="Q102" s="148">
        <f>Q85*Q88*Q90</f>
        <v>0</v>
      </c>
      <c r="R102" s="149"/>
      <c r="S102" s="115" t="s">
        <v>197</v>
      </c>
      <c r="T102" s="115"/>
      <c r="U102" s="148">
        <f>U85*U88*U90</f>
        <v>0</v>
      </c>
      <c r="V102" s="149"/>
      <c r="W102" s="115" t="s">
        <v>197</v>
      </c>
      <c r="X102" s="150"/>
      <c r="Y102" s="148">
        <f t="shared" si="1"/>
        <v>0</v>
      </c>
    </row>
    <row r="103" spans="2:25" ht="13.5" thickBot="1" thickTop="1">
      <c r="B103" s="151"/>
      <c r="C103" s="152" t="s">
        <v>143</v>
      </c>
      <c r="D103" s="152"/>
      <c r="E103" s="153">
        <f>SUM(E94:E102)</f>
        <v>0</v>
      </c>
      <c r="F103" s="154"/>
      <c r="G103" s="155" t="s">
        <v>143</v>
      </c>
      <c r="H103" s="155"/>
      <c r="I103" s="153">
        <f>SUM(I94:I102)</f>
        <v>0</v>
      </c>
      <c r="J103" s="154"/>
      <c r="K103" s="155" t="s">
        <v>143</v>
      </c>
      <c r="L103" s="155"/>
      <c r="M103" s="153">
        <f>SUM(M94:M102)</f>
        <v>0</v>
      </c>
      <c r="N103" s="154"/>
      <c r="O103" s="155" t="s">
        <v>143</v>
      </c>
      <c r="P103" s="156"/>
      <c r="Q103" s="153">
        <f>SUM(Q94:Q102)</f>
        <v>0</v>
      </c>
      <c r="R103" s="154"/>
      <c r="S103" s="155" t="s">
        <v>143</v>
      </c>
      <c r="T103" s="156"/>
      <c r="U103" s="153">
        <f>SUM(U94:U102)</f>
        <v>0</v>
      </c>
      <c r="V103" s="154"/>
      <c r="W103" s="155" t="s">
        <v>143</v>
      </c>
      <c r="X103" s="156"/>
      <c r="Y103" s="153">
        <f>SUM(Y94:Y102)</f>
        <v>0</v>
      </c>
    </row>
    <row r="109" ht="12.75" thickBot="1"/>
    <row r="110" spans="2:25" ht="12">
      <c r="B110" s="72" t="s">
        <v>149</v>
      </c>
      <c r="C110" s="73"/>
      <c r="D110" s="74"/>
      <c r="E110" s="406" t="str">
        <f>Assumptions!D$4</f>
        <v>C</v>
      </c>
      <c r="F110" s="406"/>
      <c r="G110" s="407"/>
      <c r="Y110" s="34" t="s">
        <v>173</v>
      </c>
    </row>
    <row r="111" spans="2:7" ht="12">
      <c r="B111" s="76" t="s">
        <v>71</v>
      </c>
      <c r="C111" s="77"/>
      <c r="D111" s="78"/>
      <c r="E111" s="408">
        <f>Assumptions!D$5</f>
        <v>0</v>
      </c>
      <c r="F111" s="408"/>
      <c r="G111" s="409"/>
    </row>
    <row r="112" spans="2:7" ht="12">
      <c r="B112" s="79" t="s">
        <v>72</v>
      </c>
      <c r="C112" s="80"/>
      <c r="D112" s="81"/>
      <c r="E112" s="408">
        <f>Assumptions!D$6</f>
        <v>0</v>
      </c>
      <c r="F112" s="408"/>
      <c r="G112" s="409"/>
    </row>
    <row r="113" spans="2:9" ht="12.75" thickBot="1">
      <c r="B113" s="82" t="s">
        <v>142</v>
      </c>
      <c r="C113" s="80"/>
      <c r="D113" s="81"/>
      <c r="E113" s="410">
        <f>Assumptions!D$7</f>
        <v>0</v>
      </c>
      <c r="F113" s="410"/>
      <c r="G113" s="411"/>
      <c r="H113" s="83"/>
      <c r="I113" s="83"/>
    </row>
    <row r="114" spans="2:25" ht="12.75" thickBot="1">
      <c r="B114" s="403" t="s">
        <v>144</v>
      </c>
      <c r="C114" s="404"/>
      <c r="D114" s="404"/>
      <c r="E114" s="405"/>
      <c r="F114" s="403" t="s">
        <v>145</v>
      </c>
      <c r="G114" s="404"/>
      <c r="H114" s="404"/>
      <c r="I114" s="405"/>
      <c r="J114" s="403" t="s">
        <v>150</v>
      </c>
      <c r="K114" s="404"/>
      <c r="L114" s="404"/>
      <c r="M114" s="405"/>
      <c r="N114" s="403" t="s">
        <v>70</v>
      </c>
      <c r="O114" s="404"/>
      <c r="P114" s="404"/>
      <c r="Q114" s="405"/>
      <c r="R114" s="403" t="s">
        <v>86</v>
      </c>
      <c r="S114" s="404"/>
      <c r="T114" s="404"/>
      <c r="U114" s="405"/>
      <c r="V114" s="403" t="s">
        <v>190</v>
      </c>
      <c r="W114" s="404"/>
      <c r="X114" s="404"/>
      <c r="Y114" s="405"/>
    </row>
    <row r="115" spans="2:25" ht="12">
      <c r="B115" s="84"/>
      <c r="C115" s="85"/>
      <c r="D115" s="85"/>
      <c r="E115" s="86"/>
      <c r="F115" s="84"/>
      <c r="G115" s="85"/>
      <c r="H115" s="85"/>
      <c r="I115" s="86"/>
      <c r="J115" s="84"/>
      <c r="K115" s="85"/>
      <c r="L115" s="85"/>
      <c r="M115" s="86"/>
      <c r="N115" s="84"/>
      <c r="O115" s="85"/>
      <c r="P115" s="85"/>
      <c r="Q115" s="86"/>
      <c r="R115" s="84"/>
      <c r="S115" s="85"/>
      <c r="T115" s="85"/>
      <c r="U115" s="86"/>
      <c r="V115" s="87"/>
      <c r="W115" s="88"/>
      <c r="X115" s="88"/>
      <c r="Y115" s="89"/>
    </row>
    <row r="116" spans="2:25" ht="12">
      <c r="B116" s="90" t="s">
        <v>146</v>
      </c>
      <c r="C116" s="85"/>
      <c r="D116" s="91"/>
      <c r="E116" s="92"/>
      <c r="F116" s="90" t="s">
        <v>146</v>
      </c>
      <c r="G116" s="85"/>
      <c r="H116" s="91"/>
      <c r="I116" s="92"/>
      <c r="J116" s="90" t="s">
        <v>146</v>
      </c>
      <c r="K116" s="85"/>
      <c r="L116" s="91"/>
      <c r="M116" s="92"/>
      <c r="N116" s="90" t="s">
        <v>146</v>
      </c>
      <c r="O116" s="85"/>
      <c r="P116" s="91"/>
      <c r="Q116" s="92"/>
      <c r="R116" s="90" t="s">
        <v>146</v>
      </c>
      <c r="S116" s="85"/>
      <c r="T116" s="91"/>
      <c r="U116" s="92"/>
      <c r="V116" s="93" t="s">
        <v>146</v>
      </c>
      <c r="W116" s="88"/>
      <c r="X116" s="94"/>
      <c r="Y116" s="95"/>
    </row>
    <row r="117" spans="2:25" ht="12">
      <c r="B117" s="84"/>
      <c r="C117" s="96" t="s">
        <v>139</v>
      </c>
      <c r="D117" s="97"/>
      <c r="E117" s="27">
        <v>0</v>
      </c>
      <c r="F117" s="84"/>
      <c r="G117" s="96" t="s">
        <v>139</v>
      </c>
      <c r="H117" s="85"/>
      <c r="I117" s="27">
        <v>0</v>
      </c>
      <c r="J117" s="84"/>
      <c r="K117" s="96" t="s">
        <v>139</v>
      </c>
      <c r="L117" s="85"/>
      <c r="M117" s="27">
        <v>0</v>
      </c>
      <c r="N117" s="84"/>
      <c r="O117" s="96" t="s">
        <v>139</v>
      </c>
      <c r="P117" s="85"/>
      <c r="Q117" s="27">
        <v>0</v>
      </c>
      <c r="R117" s="84"/>
      <c r="S117" s="96" t="s">
        <v>139</v>
      </c>
      <c r="T117" s="85"/>
      <c r="U117" s="27">
        <v>0</v>
      </c>
      <c r="V117" s="87"/>
      <c r="W117" s="98" t="s">
        <v>139</v>
      </c>
      <c r="X117" s="88"/>
      <c r="Y117" s="99" t="e">
        <f>Y118/(E111+E112)</f>
        <v>#DIV/0!</v>
      </c>
    </row>
    <row r="118" spans="2:25" ht="12">
      <c r="B118" s="84"/>
      <c r="C118" s="96" t="s">
        <v>140</v>
      </c>
      <c r="D118" s="97"/>
      <c r="E118" s="100">
        <f>E117*$E111</f>
        <v>0</v>
      </c>
      <c r="F118" s="84"/>
      <c r="G118" s="96" t="s">
        <v>140</v>
      </c>
      <c r="H118" s="85"/>
      <c r="I118" s="100">
        <f>I117*$E111</f>
        <v>0</v>
      </c>
      <c r="J118" s="84"/>
      <c r="K118" s="96" t="s">
        <v>140</v>
      </c>
      <c r="L118" s="85"/>
      <c r="M118" s="100">
        <f>M117*$E111</f>
        <v>0</v>
      </c>
      <c r="N118" s="84"/>
      <c r="O118" s="96" t="s">
        <v>140</v>
      </c>
      <c r="P118" s="85"/>
      <c r="Q118" s="100">
        <f>Q117*$E112</f>
        <v>0</v>
      </c>
      <c r="R118" s="84"/>
      <c r="S118" s="96" t="s">
        <v>140</v>
      </c>
      <c r="T118" s="85"/>
      <c r="U118" s="100">
        <f>U117*($E112+$E111)</f>
        <v>0</v>
      </c>
      <c r="V118" s="87"/>
      <c r="W118" s="98" t="s">
        <v>140</v>
      </c>
      <c r="X118" s="88"/>
      <c r="Y118" s="101">
        <f>E118+I118+M118+Q118+U118</f>
        <v>0</v>
      </c>
    </row>
    <row r="119" spans="2:25" ht="12">
      <c r="B119" s="84"/>
      <c r="C119" s="96" t="s">
        <v>65</v>
      </c>
      <c r="D119" s="97"/>
      <c r="E119" s="17">
        <v>0</v>
      </c>
      <c r="F119" s="84"/>
      <c r="G119" s="96" t="s">
        <v>65</v>
      </c>
      <c r="H119" s="85"/>
      <c r="I119" s="17">
        <v>0</v>
      </c>
      <c r="J119" s="84"/>
      <c r="K119" s="102"/>
      <c r="L119" s="103"/>
      <c r="M119" s="104"/>
      <c r="N119" s="84"/>
      <c r="O119" s="96" t="s">
        <v>65</v>
      </c>
      <c r="P119" s="85"/>
      <c r="Q119" s="17">
        <v>0</v>
      </c>
      <c r="R119" s="84"/>
      <c r="S119" s="96" t="s">
        <v>141</v>
      </c>
      <c r="T119" s="85"/>
      <c r="U119" s="17">
        <v>0</v>
      </c>
      <c r="V119" s="87"/>
      <c r="W119" s="102"/>
      <c r="X119" s="103"/>
      <c r="Y119" s="105"/>
    </row>
    <row r="120" spans="2:25" ht="12">
      <c r="B120" s="84"/>
      <c r="C120" s="96" t="s">
        <v>66</v>
      </c>
      <c r="D120" s="97"/>
      <c r="E120" s="26">
        <f>Assumptions!$B$20</f>
        <v>0.22</v>
      </c>
      <c r="F120" s="84"/>
      <c r="G120" s="96" t="s">
        <v>66</v>
      </c>
      <c r="H120" s="85"/>
      <c r="I120" s="106">
        <f>Assumptions!$C$20</f>
        <v>0.87</v>
      </c>
      <c r="J120" s="84"/>
      <c r="K120" s="96" t="s">
        <v>66</v>
      </c>
      <c r="L120" s="85"/>
      <c r="M120" s="106">
        <f>Assumptions!$D$20</f>
        <v>1.17</v>
      </c>
      <c r="N120" s="84"/>
      <c r="O120" s="102"/>
      <c r="P120" s="103"/>
      <c r="Q120" s="104"/>
      <c r="R120" s="84"/>
      <c r="S120" s="102"/>
      <c r="T120" s="103"/>
      <c r="U120" s="104"/>
      <c r="V120" s="87"/>
      <c r="W120" s="102"/>
      <c r="X120" s="103"/>
      <c r="Y120" s="105"/>
    </row>
    <row r="121" spans="2:25" ht="12">
      <c r="B121" s="84"/>
      <c r="C121" s="96" t="s">
        <v>69</v>
      </c>
      <c r="D121" s="97"/>
      <c r="E121" s="106">
        <f>Assumptions!$B$21</f>
        <v>0</v>
      </c>
      <c r="F121" s="84"/>
      <c r="G121" s="96" t="s">
        <v>69</v>
      </c>
      <c r="H121" s="85"/>
      <c r="I121" s="106">
        <f>Assumptions!$C$21</f>
        <v>0</v>
      </c>
      <c r="J121" s="84"/>
      <c r="K121" s="96" t="s">
        <v>69</v>
      </c>
      <c r="L121" s="85"/>
      <c r="M121" s="106">
        <f>Assumptions!$D$21</f>
        <v>0</v>
      </c>
      <c r="N121" s="84"/>
      <c r="O121" s="102"/>
      <c r="P121" s="103"/>
      <c r="Q121" s="104"/>
      <c r="R121" s="84"/>
      <c r="S121" s="102"/>
      <c r="T121" s="103"/>
      <c r="U121" s="104"/>
      <c r="V121" s="87"/>
      <c r="W121" s="102"/>
      <c r="X121" s="103"/>
      <c r="Y121" s="105"/>
    </row>
    <row r="122" spans="2:25" ht="12">
      <c r="B122" s="84"/>
      <c r="C122" s="96" t="s">
        <v>141</v>
      </c>
      <c r="D122" s="97"/>
      <c r="E122" s="107">
        <f>E119+E120+E121</f>
        <v>0.22</v>
      </c>
      <c r="F122" s="84"/>
      <c r="G122" s="96" t="s">
        <v>141</v>
      </c>
      <c r="H122" s="85"/>
      <c r="I122" s="107">
        <f>I119+I120+I121</f>
        <v>0.87</v>
      </c>
      <c r="J122" s="84"/>
      <c r="K122" s="96" t="s">
        <v>141</v>
      </c>
      <c r="L122" s="85"/>
      <c r="M122" s="107">
        <f>M119+M120+M121</f>
        <v>1.17</v>
      </c>
      <c r="N122" s="84"/>
      <c r="O122" s="96" t="s">
        <v>141</v>
      </c>
      <c r="P122" s="85"/>
      <c r="Q122" s="107">
        <f>Q119+Q120+Q121</f>
        <v>0</v>
      </c>
      <c r="R122" s="84"/>
      <c r="S122" s="96" t="s">
        <v>141</v>
      </c>
      <c r="T122" s="85"/>
      <c r="U122" s="107">
        <f>U119+U120+U121</f>
        <v>0</v>
      </c>
      <c r="V122" s="87"/>
      <c r="W122" s="98" t="s">
        <v>141</v>
      </c>
      <c r="X122" s="88"/>
      <c r="Y122" s="108" t="e">
        <f>Y124/Y118/Y123</f>
        <v>#DIV/0!</v>
      </c>
    </row>
    <row r="123" spans="2:25" ht="12.75" thickBot="1">
      <c r="B123" s="109"/>
      <c r="C123" s="110" t="s">
        <v>142</v>
      </c>
      <c r="D123" s="111"/>
      <c r="E123" s="112">
        <f>$E113</f>
        <v>0</v>
      </c>
      <c r="F123" s="109"/>
      <c r="G123" s="110" t="s">
        <v>142</v>
      </c>
      <c r="H123" s="113"/>
      <c r="I123" s="112">
        <f>$E113</f>
        <v>0</v>
      </c>
      <c r="J123" s="109"/>
      <c r="K123" s="110" t="s">
        <v>142</v>
      </c>
      <c r="L123" s="113"/>
      <c r="M123" s="112">
        <f>$E113</f>
        <v>0</v>
      </c>
      <c r="N123" s="109"/>
      <c r="O123" s="110" t="s">
        <v>142</v>
      </c>
      <c r="P123" s="113"/>
      <c r="Q123" s="112">
        <f>$E113</f>
        <v>0</v>
      </c>
      <c r="R123" s="109"/>
      <c r="S123" s="110" t="s">
        <v>142</v>
      </c>
      <c r="T123" s="113"/>
      <c r="U123" s="112">
        <f>$E113</f>
        <v>0</v>
      </c>
      <c r="V123" s="114"/>
      <c r="W123" s="115" t="s">
        <v>142</v>
      </c>
      <c r="X123" s="116"/>
      <c r="Y123" s="117">
        <f>E113</f>
        <v>0</v>
      </c>
    </row>
    <row r="124" spans="2:25" ht="12.75" thickTop="1">
      <c r="B124" s="118"/>
      <c r="C124" s="119" t="s">
        <v>143</v>
      </c>
      <c r="D124" s="120"/>
      <c r="E124" s="121">
        <f>E123*E122*E118</f>
        <v>0</v>
      </c>
      <c r="F124" s="118"/>
      <c r="G124" s="119" t="s">
        <v>143</v>
      </c>
      <c r="H124" s="122"/>
      <c r="I124" s="121">
        <f>I123*I122*I118</f>
        <v>0</v>
      </c>
      <c r="J124" s="118"/>
      <c r="K124" s="119" t="s">
        <v>143</v>
      </c>
      <c r="L124" s="122"/>
      <c r="M124" s="121">
        <f>M123*M122*M118</f>
        <v>0</v>
      </c>
      <c r="N124" s="118"/>
      <c r="O124" s="119" t="s">
        <v>143</v>
      </c>
      <c r="P124" s="122"/>
      <c r="Q124" s="121">
        <f>Q123*Q122*Q118</f>
        <v>0</v>
      </c>
      <c r="R124" s="118"/>
      <c r="S124" s="119" t="s">
        <v>143</v>
      </c>
      <c r="T124" s="122"/>
      <c r="U124" s="121">
        <f>U123*U122*U118</f>
        <v>0</v>
      </c>
      <c r="V124" s="123"/>
      <c r="W124" s="124" t="s">
        <v>143</v>
      </c>
      <c r="X124" s="125"/>
      <c r="Y124" s="126">
        <f>E124+I124+M124+Q124+U124</f>
        <v>0</v>
      </c>
    </row>
    <row r="125" spans="2:25" ht="12">
      <c r="B125" s="127"/>
      <c r="C125" s="128"/>
      <c r="D125" s="129"/>
      <c r="E125" s="130"/>
      <c r="F125" s="127"/>
      <c r="G125" s="128"/>
      <c r="H125" s="128"/>
      <c r="I125" s="130"/>
      <c r="J125" s="127"/>
      <c r="K125" s="128"/>
      <c r="L125" s="128"/>
      <c r="M125" s="130"/>
      <c r="N125" s="127"/>
      <c r="O125" s="128"/>
      <c r="P125" s="128"/>
      <c r="Q125" s="130"/>
      <c r="R125" s="127"/>
      <c r="S125" s="128"/>
      <c r="T125" s="128"/>
      <c r="U125" s="130"/>
      <c r="V125" s="131"/>
      <c r="W125" s="132"/>
      <c r="X125" s="132"/>
      <c r="Y125" s="133"/>
    </row>
    <row r="126" spans="2:25" ht="12">
      <c r="B126" s="90" t="s">
        <v>147</v>
      </c>
      <c r="C126" s="85"/>
      <c r="D126" s="91"/>
      <c r="E126" s="92"/>
      <c r="F126" s="90" t="s">
        <v>147</v>
      </c>
      <c r="G126" s="85"/>
      <c r="H126" s="91"/>
      <c r="I126" s="92"/>
      <c r="J126" s="90" t="s">
        <v>147</v>
      </c>
      <c r="K126" s="85"/>
      <c r="L126" s="91"/>
      <c r="M126" s="92"/>
      <c r="N126" s="90" t="s">
        <v>147</v>
      </c>
      <c r="O126" s="85"/>
      <c r="P126" s="91"/>
      <c r="Q126" s="92"/>
      <c r="R126" s="90" t="s">
        <v>147</v>
      </c>
      <c r="S126" s="85"/>
      <c r="T126" s="91"/>
      <c r="U126" s="92"/>
      <c r="V126" s="93" t="s">
        <v>147</v>
      </c>
      <c r="W126" s="88"/>
      <c r="X126" s="94"/>
      <c r="Y126" s="95"/>
    </row>
    <row r="127" spans="2:25" ht="12">
      <c r="B127" s="84"/>
      <c r="C127" s="96" t="s">
        <v>139</v>
      </c>
      <c r="D127" s="97"/>
      <c r="E127" s="27">
        <v>0</v>
      </c>
      <c r="F127" s="84"/>
      <c r="G127" s="96" t="s">
        <v>139</v>
      </c>
      <c r="H127" s="85"/>
      <c r="I127" s="27">
        <v>0</v>
      </c>
      <c r="J127" s="84"/>
      <c r="K127" s="96" t="s">
        <v>139</v>
      </c>
      <c r="L127" s="85"/>
      <c r="M127" s="27">
        <v>0</v>
      </c>
      <c r="N127" s="84"/>
      <c r="O127" s="96" t="s">
        <v>139</v>
      </c>
      <c r="P127" s="85"/>
      <c r="Q127" s="27">
        <v>0</v>
      </c>
      <c r="R127" s="84"/>
      <c r="S127" s="96" t="s">
        <v>139</v>
      </c>
      <c r="T127" s="85"/>
      <c r="U127" s="27">
        <v>0</v>
      </c>
      <c r="V127" s="87"/>
      <c r="W127" s="98" t="s">
        <v>139</v>
      </c>
      <c r="X127" s="88"/>
      <c r="Y127" s="99" t="e">
        <f>Y128/(E111+E112)</f>
        <v>#DIV/0!</v>
      </c>
    </row>
    <row r="128" spans="2:25" ht="12">
      <c r="B128" s="84"/>
      <c r="C128" s="96" t="s">
        <v>140</v>
      </c>
      <c r="D128" s="97"/>
      <c r="E128" s="100">
        <f>E127*$E111</f>
        <v>0</v>
      </c>
      <c r="F128" s="84"/>
      <c r="G128" s="96" t="s">
        <v>140</v>
      </c>
      <c r="H128" s="85"/>
      <c r="I128" s="100">
        <f>I127*$E111</f>
        <v>0</v>
      </c>
      <c r="J128" s="84"/>
      <c r="K128" s="96" t="s">
        <v>140</v>
      </c>
      <c r="L128" s="85"/>
      <c r="M128" s="100">
        <f>M127*$E111</f>
        <v>0</v>
      </c>
      <c r="N128" s="84"/>
      <c r="O128" s="96" t="s">
        <v>140</v>
      </c>
      <c r="P128" s="85"/>
      <c r="Q128" s="100">
        <f>Q127*$E112</f>
        <v>0</v>
      </c>
      <c r="R128" s="84"/>
      <c r="S128" s="96" t="s">
        <v>140</v>
      </c>
      <c r="T128" s="85"/>
      <c r="U128" s="100">
        <f>U127*($E111+$E112)</f>
        <v>0</v>
      </c>
      <c r="V128" s="87"/>
      <c r="W128" s="98" t="s">
        <v>140</v>
      </c>
      <c r="X128" s="88"/>
      <c r="Y128" s="101">
        <f>E128+I128+M128+Q128+U128</f>
        <v>0</v>
      </c>
    </row>
    <row r="129" spans="2:25" ht="12">
      <c r="B129" s="84"/>
      <c r="C129" s="96" t="s">
        <v>65</v>
      </c>
      <c r="D129" s="97"/>
      <c r="E129" s="17">
        <v>0</v>
      </c>
      <c r="F129" s="84"/>
      <c r="G129" s="96" t="s">
        <v>65</v>
      </c>
      <c r="H129" s="85"/>
      <c r="I129" s="17">
        <v>0</v>
      </c>
      <c r="J129" s="84"/>
      <c r="K129" s="102"/>
      <c r="L129" s="103"/>
      <c r="M129" s="104"/>
      <c r="N129" s="84"/>
      <c r="O129" s="96" t="s">
        <v>65</v>
      </c>
      <c r="P129" s="85"/>
      <c r="Q129" s="17">
        <v>0</v>
      </c>
      <c r="R129" s="84"/>
      <c r="S129" s="96" t="s">
        <v>141</v>
      </c>
      <c r="T129" s="85"/>
      <c r="U129" s="17">
        <v>0</v>
      </c>
      <c r="V129" s="87"/>
      <c r="W129" s="102"/>
      <c r="X129" s="103"/>
      <c r="Y129" s="134"/>
    </row>
    <row r="130" spans="2:25" ht="12">
      <c r="B130" s="84"/>
      <c r="C130" s="96" t="s">
        <v>66</v>
      </c>
      <c r="D130" s="97"/>
      <c r="E130" s="106">
        <f>Assumptions!$B$22</f>
        <v>0.2</v>
      </c>
      <c r="F130" s="84"/>
      <c r="G130" s="96" t="s">
        <v>66</v>
      </c>
      <c r="H130" s="85"/>
      <c r="I130" s="106">
        <f>Assumptions!$C$22</f>
        <v>1.74</v>
      </c>
      <c r="J130" s="84"/>
      <c r="K130" s="96" t="s">
        <v>66</v>
      </c>
      <c r="L130" s="85"/>
      <c r="M130" s="106">
        <f>Assumptions!$D$22</f>
        <v>2.14</v>
      </c>
      <c r="N130" s="84"/>
      <c r="O130" s="102"/>
      <c r="P130" s="103"/>
      <c r="Q130" s="104"/>
      <c r="R130" s="84"/>
      <c r="S130" s="102"/>
      <c r="T130" s="103"/>
      <c r="U130" s="104"/>
      <c r="V130" s="87"/>
      <c r="W130" s="102"/>
      <c r="X130" s="103"/>
      <c r="Y130" s="134"/>
    </row>
    <row r="131" spans="2:25" ht="12">
      <c r="B131" s="84"/>
      <c r="C131" s="96" t="s">
        <v>69</v>
      </c>
      <c r="D131" s="97"/>
      <c r="E131" s="106">
        <f>Assumptions!$B$23</f>
        <v>0</v>
      </c>
      <c r="F131" s="84"/>
      <c r="G131" s="96" t="s">
        <v>69</v>
      </c>
      <c r="H131" s="85"/>
      <c r="I131" s="106">
        <f>Assumptions!$C$23</f>
        <v>0.13</v>
      </c>
      <c r="J131" s="84"/>
      <c r="K131" s="96" t="s">
        <v>69</v>
      </c>
      <c r="L131" s="85"/>
      <c r="M131" s="106">
        <f>Assumptions!$D$23</f>
        <v>0.13</v>
      </c>
      <c r="N131" s="84"/>
      <c r="O131" s="102"/>
      <c r="P131" s="103"/>
      <c r="Q131" s="104"/>
      <c r="R131" s="84"/>
      <c r="S131" s="102"/>
      <c r="T131" s="103"/>
      <c r="U131" s="104"/>
      <c r="V131" s="87"/>
      <c r="W131" s="102"/>
      <c r="X131" s="103"/>
      <c r="Y131" s="134"/>
    </row>
    <row r="132" spans="2:25" ht="12">
      <c r="B132" s="84"/>
      <c r="C132" s="96" t="s">
        <v>141</v>
      </c>
      <c r="D132" s="97"/>
      <c r="E132" s="107">
        <f>E129+E130+E131</f>
        <v>0.2</v>
      </c>
      <c r="F132" s="84"/>
      <c r="G132" s="96" t="s">
        <v>141</v>
      </c>
      <c r="H132" s="85"/>
      <c r="I132" s="107">
        <f>I129+I130+I131</f>
        <v>1.87</v>
      </c>
      <c r="J132" s="84"/>
      <c r="K132" s="96" t="s">
        <v>141</v>
      </c>
      <c r="L132" s="85"/>
      <c r="M132" s="107">
        <f>M129+M130+M131</f>
        <v>2.27</v>
      </c>
      <c r="N132" s="84"/>
      <c r="O132" s="96" t="s">
        <v>141</v>
      </c>
      <c r="P132" s="85"/>
      <c r="Q132" s="107">
        <f>Q129+Q130+Q131</f>
        <v>0</v>
      </c>
      <c r="R132" s="84"/>
      <c r="S132" s="96" t="s">
        <v>141</v>
      </c>
      <c r="T132" s="85"/>
      <c r="U132" s="107">
        <f>U129+U130+U131</f>
        <v>0</v>
      </c>
      <c r="V132" s="87"/>
      <c r="W132" s="98" t="s">
        <v>141</v>
      </c>
      <c r="X132" s="88"/>
      <c r="Y132" s="108" t="e">
        <f>Y134/Y128/Y133</f>
        <v>#DIV/0!</v>
      </c>
    </row>
    <row r="133" spans="2:25" ht="12.75" thickBot="1">
      <c r="B133" s="109"/>
      <c r="C133" s="110" t="s">
        <v>142</v>
      </c>
      <c r="D133" s="111"/>
      <c r="E133" s="112">
        <f>E123</f>
        <v>0</v>
      </c>
      <c r="F133" s="109"/>
      <c r="G133" s="110" t="s">
        <v>142</v>
      </c>
      <c r="H133" s="113"/>
      <c r="I133" s="112">
        <f>I123</f>
        <v>0</v>
      </c>
      <c r="J133" s="109"/>
      <c r="K133" s="110" t="s">
        <v>142</v>
      </c>
      <c r="L133" s="113"/>
      <c r="M133" s="112">
        <f>M123</f>
        <v>0</v>
      </c>
      <c r="N133" s="109"/>
      <c r="O133" s="110" t="s">
        <v>142</v>
      </c>
      <c r="P133" s="113"/>
      <c r="Q133" s="112">
        <f>Q123</f>
        <v>0</v>
      </c>
      <c r="R133" s="109"/>
      <c r="S133" s="110" t="s">
        <v>142</v>
      </c>
      <c r="T133" s="113"/>
      <c r="U133" s="112">
        <f>U123</f>
        <v>0</v>
      </c>
      <c r="V133" s="114"/>
      <c r="W133" s="115" t="s">
        <v>142</v>
      </c>
      <c r="X133" s="116"/>
      <c r="Y133" s="117">
        <f>Y123</f>
        <v>0</v>
      </c>
    </row>
    <row r="134" spans="2:25" ht="12.75" thickTop="1">
      <c r="B134" s="118"/>
      <c r="C134" s="119" t="s">
        <v>143</v>
      </c>
      <c r="D134" s="120"/>
      <c r="E134" s="121">
        <f>E133*E132*E128</f>
        <v>0</v>
      </c>
      <c r="F134" s="118"/>
      <c r="G134" s="119" t="s">
        <v>143</v>
      </c>
      <c r="H134" s="122"/>
      <c r="I134" s="121">
        <f>I133*I132*I128</f>
        <v>0</v>
      </c>
      <c r="J134" s="118"/>
      <c r="K134" s="119" t="s">
        <v>143</v>
      </c>
      <c r="L134" s="122"/>
      <c r="M134" s="121">
        <f>M133*M132*M128</f>
        <v>0</v>
      </c>
      <c r="N134" s="118"/>
      <c r="O134" s="119" t="s">
        <v>143</v>
      </c>
      <c r="P134" s="122"/>
      <c r="Q134" s="121">
        <f>Q133*Q132*Q128</f>
        <v>0</v>
      </c>
      <c r="R134" s="118"/>
      <c r="S134" s="119" t="s">
        <v>143</v>
      </c>
      <c r="T134" s="122"/>
      <c r="U134" s="121">
        <f>U133*U132*U128</f>
        <v>0</v>
      </c>
      <c r="V134" s="123"/>
      <c r="W134" s="124" t="s">
        <v>143</v>
      </c>
      <c r="X134" s="125"/>
      <c r="Y134" s="135">
        <f>E134+I134+M134+Q134+U134</f>
        <v>0</v>
      </c>
    </row>
    <row r="135" spans="2:25" ht="12">
      <c r="B135" s="127"/>
      <c r="C135" s="128"/>
      <c r="D135" s="129"/>
      <c r="E135" s="130"/>
      <c r="F135" s="127"/>
      <c r="G135" s="128"/>
      <c r="H135" s="128"/>
      <c r="I135" s="130"/>
      <c r="J135" s="127"/>
      <c r="K135" s="128"/>
      <c r="L135" s="128"/>
      <c r="M135" s="130"/>
      <c r="N135" s="127"/>
      <c r="O135" s="128"/>
      <c r="P135" s="128"/>
      <c r="Q135" s="130"/>
      <c r="R135" s="127"/>
      <c r="S135" s="128"/>
      <c r="T135" s="128"/>
      <c r="U135" s="130"/>
      <c r="V135" s="131"/>
      <c r="W135" s="132"/>
      <c r="X135" s="132"/>
      <c r="Y135" s="133"/>
    </row>
    <row r="136" spans="2:25" ht="12">
      <c r="B136" s="90" t="s">
        <v>148</v>
      </c>
      <c r="C136" s="85"/>
      <c r="D136" s="91"/>
      <c r="E136" s="92"/>
      <c r="F136" s="90" t="s">
        <v>148</v>
      </c>
      <c r="G136" s="85"/>
      <c r="H136" s="91"/>
      <c r="I136" s="92"/>
      <c r="J136" s="90" t="s">
        <v>148</v>
      </c>
      <c r="K136" s="85"/>
      <c r="L136" s="91"/>
      <c r="M136" s="92"/>
      <c r="N136" s="90" t="s">
        <v>148</v>
      </c>
      <c r="O136" s="85"/>
      <c r="P136" s="91"/>
      <c r="Q136" s="92"/>
      <c r="R136" s="90" t="s">
        <v>148</v>
      </c>
      <c r="S136" s="85"/>
      <c r="T136" s="91"/>
      <c r="U136" s="92"/>
      <c r="V136" s="93" t="s">
        <v>148</v>
      </c>
      <c r="W136" s="88"/>
      <c r="X136" s="94"/>
      <c r="Y136" s="95"/>
    </row>
    <row r="137" spans="2:25" ht="12">
      <c r="B137" s="84"/>
      <c r="C137" s="96" t="s">
        <v>139</v>
      </c>
      <c r="D137" s="97"/>
      <c r="E137" s="27">
        <v>0</v>
      </c>
      <c r="F137" s="84"/>
      <c r="G137" s="96" t="s">
        <v>139</v>
      </c>
      <c r="H137" s="85"/>
      <c r="I137" s="27">
        <v>0</v>
      </c>
      <c r="J137" s="84"/>
      <c r="K137" s="96" t="s">
        <v>139</v>
      </c>
      <c r="L137" s="85"/>
      <c r="M137" s="27">
        <v>0</v>
      </c>
      <c r="N137" s="84"/>
      <c r="O137" s="96" t="s">
        <v>139</v>
      </c>
      <c r="P137" s="85"/>
      <c r="Q137" s="27">
        <v>0</v>
      </c>
      <c r="R137" s="84"/>
      <c r="S137" s="96" t="s">
        <v>139</v>
      </c>
      <c r="T137" s="85"/>
      <c r="U137" s="27">
        <v>0</v>
      </c>
      <c r="V137" s="87"/>
      <c r="W137" s="98" t="s">
        <v>139</v>
      </c>
      <c r="X137" s="88"/>
      <c r="Y137" s="99" t="e">
        <f>Y138/(E111+E112)</f>
        <v>#DIV/0!</v>
      </c>
    </row>
    <row r="138" spans="2:25" ht="12">
      <c r="B138" s="84"/>
      <c r="C138" s="96" t="s">
        <v>140</v>
      </c>
      <c r="D138" s="97"/>
      <c r="E138" s="100">
        <f>E137*$E111</f>
        <v>0</v>
      </c>
      <c r="F138" s="84"/>
      <c r="G138" s="96" t="s">
        <v>140</v>
      </c>
      <c r="H138" s="85"/>
      <c r="I138" s="100">
        <f>I137*$E111</f>
        <v>0</v>
      </c>
      <c r="J138" s="84"/>
      <c r="K138" s="96" t="s">
        <v>140</v>
      </c>
      <c r="L138" s="85"/>
      <c r="M138" s="100">
        <f>M137*$E111</f>
        <v>0</v>
      </c>
      <c r="N138" s="84"/>
      <c r="O138" s="96" t="s">
        <v>140</v>
      </c>
      <c r="P138" s="85"/>
      <c r="Q138" s="100">
        <f>Q137*$E112</f>
        <v>0</v>
      </c>
      <c r="R138" s="84"/>
      <c r="S138" s="96" t="s">
        <v>140</v>
      </c>
      <c r="T138" s="85"/>
      <c r="U138" s="100">
        <f>U137*($E111+$E112)</f>
        <v>0</v>
      </c>
      <c r="V138" s="87"/>
      <c r="W138" s="98" t="s">
        <v>140</v>
      </c>
      <c r="X138" s="88"/>
      <c r="Y138" s="101">
        <f>E138+I138+M138+Q138+U138</f>
        <v>0</v>
      </c>
    </row>
    <row r="139" spans="2:25" ht="12">
      <c r="B139" s="84"/>
      <c r="C139" s="96" t="s">
        <v>65</v>
      </c>
      <c r="D139" s="97"/>
      <c r="E139" s="17">
        <v>0</v>
      </c>
      <c r="F139" s="84"/>
      <c r="G139" s="96" t="s">
        <v>65</v>
      </c>
      <c r="H139" s="85"/>
      <c r="I139" s="17">
        <v>0</v>
      </c>
      <c r="J139" s="84"/>
      <c r="K139" s="102"/>
      <c r="L139" s="103"/>
      <c r="M139" s="104"/>
      <c r="N139" s="84"/>
      <c r="O139" s="96" t="s">
        <v>65</v>
      </c>
      <c r="P139" s="85"/>
      <c r="Q139" s="17">
        <v>0</v>
      </c>
      <c r="R139" s="84"/>
      <c r="S139" s="96" t="s">
        <v>141</v>
      </c>
      <c r="T139" s="85"/>
      <c r="U139" s="17">
        <v>0</v>
      </c>
      <c r="V139" s="87"/>
      <c r="W139" s="102"/>
      <c r="X139" s="103"/>
      <c r="Y139" s="134"/>
    </row>
    <row r="140" spans="2:25" ht="12">
      <c r="B140" s="84"/>
      <c r="C140" s="96" t="s">
        <v>66</v>
      </c>
      <c r="D140" s="97"/>
      <c r="E140" s="106">
        <f>Assumptions!$B$24</f>
        <v>0.05</v>
      </c>
      <c r="F140" s="84"/>
      <c r="G140" s="96" t="s">
        <v>66</v>
      </c>
      <c r="H140" s="85"/>
      <c r="I140" s="106">
        <f>Assumptions!$C$24</f>
        <v>0.29</v>
      </c>
      <c r="J140" s="84"/>
      <c r="K140" s="96" t="s">
        <v>66</v>
      </c>
      <c r="L140" s="85"/>
      <c r="M140" s="106">
        <f>Assumptions!$D$24</f>
        <v>0.58</v>
      </c>
      <c r="N140" s="84"/>
      <c r="O140" s="102"/>
      <c r="P140" s="103"/>
      <c r="Q140" s="104"/>
      <c r="R140" s="84"/>
      <c r="S140" s="102"/>
      <c r="T140" s="103"/>
      <c r="U140" s="104"/>
      <c r="V140" s="87"/>
      <c r="W140" s="102"/>
      <c r="X140" s="103"/>
      <c r="Y140" s="134"/>
    </row>
    <row r="141" spans="2:25" ht="12">
      <c r="B141" s="84"/>
      <c r="C141" s="96" t="s">
        <v>69</v>
      </c>
      <c r="D141" s="97"/>
      <c r="E141" s="106">
        <f>Assumptions!$B$25</f>
        <v>0</v>
      </c>
      <c r="F141" s="84"/>
      <c r="G141" s="96" t="s">
        <v>69</v>
      </c>
      <c r="H141" s="85"/>
      <c r="I141" s="106">
        <f>Assumptions!$C$25</f>
        <v>0</v>
      </c>
      <c r="J141" s="84"/>
      <c r="K141" s="96" t="s">
        <v>69</v>
      </c>
      <c r="L141" s="85"/>
      <c r="M141" s="106">
        <f>Assumptions!$D$25</f>
        <v>0</v>
      </c>
      <c r="N141" s="84"/>
      <c r="O141" s="102"/>
      <c r="P141" s="103"/>
      <c r="Q141" s="104"/>
      <c r="R141" s="84"/>
      <c r="S141" s="102"/>
      <c r="T141" s="103"/>
      <c r="U141" s="104"/>
      <c r="V141" s="87"/>
      <c r="W141" s="102"/>
      <c r="X141" s="103"/>
      <c r="Y141" s="134"/>
    </row>
    <row r="142" spans="2:25" ht="12">
      <c r="B142" s="84"/>
      <c r="C142" s="96" t="s">
        <v>141</v>
      </c>
      <c r="D142" s="97"/>
      <c r="E142" s="107">
        <f>E139+E140+E141</f>
        <v>0.05</v>
      </c>
      <c r="F142" s="84"/>
      <c r="G142" s="96" t="s">
        <v>141</v>
      </c>
      <c r="H142" s="85"/>
      <c r="I142" s="107">
        <f>I139+I140+I141</f>
        <v>0.29</v>
      </c>
      <c r="J142" s="84"/>
      <c r="K142" s="96" t="s">
        <v>141</v>
      </c>
      <c r="L142" s="85"/>
      <c r="M142" s="107">
        <f>M139+M140+M141</f>
        <v>0.58</v>
      </c>
      <c r="N142" s="84"/>
      <c r="O142" s="96" t="s">
        <v>141</v>
      </c>
      <c r="P142" s="85"/>
      <c r="Q142" s="107">
        <f>Q139+Q140+Q141</f>
        <v>0</v>
      </c>
      <c r="R142" s="84"/>
      <c r="S142" s="96" t="s">
        <v>141</v>
      </c>
      <c r="T142" s="85"/>
      <c r="U142" s="107">
        <f>U139+U140+U141</f>
        <v>0</v>
      </c>
      <c r="V142" s="87"/>
      <c r="W142" s="98" t="s">
        <v>141</v>
      </c>
      <c r="X142" s="88"/>
      <c r="Y142" s="108" t="e">
        <f>Y144/Y138/Y143</f>
        <v>#DIV/0!</v>
      </c>
    </row>
    <row r="143" spans="2:25" ht="12.75" thickBot="1">
      <c r="B143" s="109"/>
      <c r="C143" s="110" t="s">
        <v>142</v>
      </c>
      <c r="D143" s="111"/>
      <c r="E143" s="112">
        <f>E133</f>
        <v>0</v>
      </c>
      <c r="F143" s="109"/>
      <c r="G143" s="110" t="s">
        <v>142</v>
      </c>
      <c r="H143" s="113"/>
      <c r="I143" s="112">
        <f>I133</f>
        <v>0</v>
      </c>
      <c r="J143" s="109"/>
      <c r="K143" s="110" t="s">
        <v>142</v>
      </c>
      <c r="L143" s="113"/>
      <c r="M143" s="112">
        <f>M133</f>
        <v>0</v>
      </c>
      <c r="N143" s="109"/>
      <c r="O143" s="110" t="s">
        <v>142</v>
      </c>
      <c r="P143" s="113"/>
      <c r="Q143" s="112">
        <f>Q133</f>
        <v>0</v>
      </c>
      <c r="R143" s="109"/>
      <c r="S143" s="110" t="s">
        <v>142</v>
      </c>
      <c r="T143" s="113"/>
      <c r="U143" s="112">
        <f>U133</f>
        <v>0</v>
      </c>
      <c r="V143" s="114"/>
      <c r="W143" s="115" t="s">
        <v>142</v>
      </c>
      <c r="X143" s="116"/>
      <c r="Y143" s="117">
        <f>Y133</f>
        <v>0</v>
      </c>
    </row>
    <row r="144" spans="2:25" ht="13.5" thickBot="1" thickTop="1">
      <c r="B144" s="84"/>
      <c r="C144" s="96" t="s">
        <v>143</v>
      </c>
      <c r="D144" s="97"/>
      <c r="E144" s="136">
        <f>E143*E142*E138</f>
        <v>0</v>
      </c>
      <c r="F144" s="84"/>
      <c r="G144" s="96" t="s">
        <v>143</v>
      </c>
      <c r="H144" s="85"/>
      <c r="I144" s="136">
        <f>I143*I142*I138</f>
        <v>0</v>
      </c>
      <c r="J144" s="84"/>
      <c r="K144" s="96" t="s">
        <v>143</v>
      </c>
      <c r="L144" s="85"/>
      <c r="M144" s="136">
        <f>M143*M142*M138</f>
        <v>0</v>
      </c>
      <c r="N144" s="84"/>
      <c r="O144" s="96" t="s">
        <v>143</v>
      </c>
      <c r="P144" s="85"/>
      <c r="Q144" s="136">
        <f>Q143*Q142*Q138</f>
        <v>0</v>
      </c>
      <c r="R144" s="84"/>
      <c r="S144" s="96" t="s">
        <v>143</v>
      </c>
      <c r="T144" s="85"/>
      <c r="U144" s="136">
        <f>U143*U142*U138</f>
        <v>0</v>
      </c>
      <c r="V144" s="87"/>
      <c r="W144" s="98" t="s">
        <v>143</v>
      </c>
      <c r="X144" s="88"/>
      <c r="Y144" s="135">
        <f>E144+I144+M144+Q144+U144</f>
        <v>0</v>
      </c>
    </row>
    <row r="145" spans="2:25" ht="12">
      <c r="B145" s="137"/>
      <c r="C145" s="138"/>
      <c r="D145" s="139"/>
      <c r="E145" s="140"/>
      <c r="F145" s="137"/>
      <c r="G145" s="138"/>
      <c r="H145" s="138"/>
      <c r="I145" s="140"/>
      <c r="J145" s="137"/>
      <c r="K145" s="138"/>
      <c r="L145" s="138"/>
      <c r="M145" s="140"/>
      <c r="N145" s="137"/>
      <c r="O145" s="138"/>
      <c r="P145" s="138"/>
      <c r="Q145" s="140"/>
      <c r="R145" s="137"/>
      <c r="S145" s="138"/>
      <c r="T145" s="138"/>
      <c r="U145" s="140"/>
      <c r="V145" s="137"/>
      <c r="W145" s="138"/>
      <c r="X145" s="138"/>
      <c r="Y145" s="140"/>
    </row>
    <row r="146" spans="2:25" ht="12">
      <c r="B146" s="93" t="s">
        <v>191</v>
      </c>
      <c r="C146" s="88"/>
      <c r="D146" s="94"/>
      <c r="E146" s="95"/>
      <c r="F146" s="93" t="s">
        <v>191</v>
      </c>
      <c r="G146" s="88"/>
      <c r="H146" s="94"/>
      <c r="I146" s="95"/>
      <c r="J146" s="93" t="s">
        <v>191</v>
      </c>
      <c r="K146" s="88"/>
      <c r="L146" s="94"/>
      <c r="M146" s="95"/>
      <c r="N146" s="93" t="s">
        <v>191</v>
      </c>
      <c r="O146" s="88"/>
      <c r="P146" s="94"/>
      <c r="Q146" s="95"/>
      <c r="R146" s="93" t="s">
        <v>191</v>
      </c>
      <c r="S146" s="88"/>
      <c r="T146" s="94"/>
      <c r="U146" s="95"/>
      <c r="V146" s="93" t="s">
        <v>191</v>
      </c>
      <c r="W146" s="88"/>
      <c r="X146" s="94"/>
      <c r="Y146" s="95"/>
    </row>
    <row r="147" spans="2:25" ht="12">
      <c r="B147" s="93"/>
      <c r="C147" s="98" t="s">
        <v>183</v>
      </c>
      <c r="D147" s="141"/>
      <c r="E147" s="142">
        <f>E118*E119*E123</f>
        <v>0</v>
      </c>
      <c r="F147" s="143"/>
      <c r="G147" s="98" t="s">
        <v>183</v>
      </c>
      <c r="H147" s="141"/>
      <c r="I147" s="142">
        <f>I118*I119*I123</f>
        <v>0</v>
      </c>
      <c r="J147" s="143"/>
      <c r="K147" s="98" t="s">
        <v>183</v>
      </c>
      <c r="L147" s="141"/>
      <c r="M147" s="142">
        <f>M118*M119*M123</f>
        <v>0</v>
      </c>
      <c r="N147" s="143"/>
      <c r="O147" s="98" t="s">
        <v>183</v>
      </c>
      <c r="P147" s="141"/>
      <c r="Q147" s="142">
        <f>Q118*Q119*Q123</f>
        <v>0</v>
      </c>
      <c r="R147" s="143"/>
      <c r="S147" s="98" t="s">
        <v>183</v>
      </c>
      <c r="T147" s="141"/>
      <c r="U147" s="142">
        <f>U118*U119*U123</f>
        <v>0</v>
      </c>
      <c r="V147" s="143"/>
      <c r="W147" s="98" t="s">
        <v>183</v>
      </c>
      <c r="X147" s="94"/>
      <c r="Y147" s="142">
        <f>E147+I147+M147+Q147+U147</f>
        <v>0</v>
      </c>
    </row>
    <row r="148" spans="2:25" ht="12">
      <c r="B148" s="93"/>
      <c r="C148" s="98" t="s">
        <v>184</v>
      </c>
      <c r="D148" s="141"/>
      <c r="E148" s="142">
        <f>E128*E129*E133</f>
        <v>0</v>
      </c>
      <c r="F148" s="143"/>
      <c r="G148" s="98" t="s">
        <v>184</v>
      </c>
      <c r="H148" s="141"/>
      <c r="I148" s="142">
        <f>I128*I129*I133</f>
        <v>0</v>
      </c>
      <c r="J148" s="143"/>
      <c r="K148" s="98" t="s">
        <v>184</v>
      </c>
      <c r="L148" s="141"/>
      <c r="M148" s="142">
        <f>M128*M129*M133</f>
        <v>0</v>
      </c>
      <c r="N148" s="143"/>
      <c r="O148" s="98" t="s">
        <v>184</v>
      </c>
      <c r="P148" s="141"/>
      <c r="Q148" s="142">
        <f>Q128*Q129*Q133</f>
        <v>0</v>
      </c>
      <c r="R148" s="143"/>
      <c r="S148" s="98" t="s">
        <v>184</v>
      </c>
      <c r="T148" s="141"/>
      <c r="U148" s="142">
        <f>U128*U129*U133</f>
        <v>0</v>
      </c>
      <c r="V148" s="143"/>
      <c r="W148" s="98" t="s">
        <v>184</v>
      </c>
      <c r="X148" s="94"/>
      <c r="Y148" s="142">
        <f aca="true" t="shared" si="2" ref="Y148:Y155">E148+I148+M148+Q148+U148</f>
        <v>0</v>
      </c>
    </row>
    <row r="149" spans="2:25" ht="12">
      <c r="B149" s="93"/>
      <c r="C149" s="98" t="s">
        <v>185</v>
      </c>
      <c r="D149" s="141"/>
      <c r="E149" s="142">
        <f>E138*E139*E143</f>
        <v>0</v>
      </c>
      <c r="F149" s="143"/>
      <c r="G149" s="98" t="s">
        <v>185</v>
      </c>
      <c r="H149" s="141"/>
      <c r="I149" s="142">
        <f>I138*I139*I143</f>
        <v>0</v>
      </c>
      <c r="J149" s="143"/>
      <c r="K149" s="98" t="s">
        <v>185</v>
      </c>
      <c r="L149" s="141"/>
      <c r="M149" s="142">
        <f>M138*M139*M143</f>
        <v>0</v>
      </c>
      <c r="N149" s="143"/>
      <c r="O149" s="98" t="s">
        <v>185</v>
      </c>
      <c r="P149" s="141"/>
      <c r="Q149" s="142">
        <f>Q138*Q139*Q143</f>
        <v>0</v>
      </c>
      <c r="R149" s="143"/>
      <c r="S149" s="98" t="s">
        <v>185</v>
      </c>
      <c r="T149" s="141"/>
      <c r="U149" s="142">
        <f>U138*U139*U143</f>
        <v>0</v>
      </c>
      <c r="V149" s="143"/>
      <c r="W149" s="98" t="s">
        <v>185</v>
      </c>
      <c r="X149" s="94"/>
      <c r="Y149" s="142">
        <f t="shared" si="2"/>
        <v>0</v>
      </c>
    </row>
    <row r="150" spans="2:25" ht="12">
      <c r="B150" s="93"/>
      <c r="C150" s="98" t="s">
        <v>192</v>
      </c>
      <c r="D150" s="141"/>
      <c r="E150" s="142">
        <f>E118*E120*E123</f>
        <v>0</v>
      </c>
      <c r="F150" s="143"/>
      <c r="G150" s="98" t="s">
        <v>192</v>
      </c>
      <c r="H150" s="141"/>
      <c r="I150" s="142">
        <f>I118*I120*I123</f>
        <v>0</v>
      </c>
      <c r="J150" s="143"/>
      <c r="K150" s="98" t="s">
        <v>192</v>
      </c>
      <c r="L150" s="141"/>
      <c r="M150" s="142">
        <f>M118*M120*M123</f>
        <v>0</v>
      </c>
      <c r="N150" s="143"/>
      <c r="O150" s="98" t="s">
        <v>192</v>
      </c>
      <c r="P150" s="141"/>
      <c r="Q150" s="142">
        <f>Q118*Q120*Q123</f>
        <v>0</v>
      </c>
      <c r="R150" s="143"/>
      <c r="S150" s="98" t="s">
        <v>192</v>
      </c>
      <c r="T150" s="141"/>
      <c r="U150" s="142">
        <f>U118*U120*U123</f>
        <v>0</v>
      </c>
      <c r="V150" s="143"/>
      <c r="W150" s="98" t="s">
        <v>192</v>
      </c>
      <c r="X150" s="94"/>
      <c r="Y150" s="142">
        <f t="shared" si="2"/>
        <v>0</v>
      </c>
    </row>
    <row r="151" spans="2:25" ht="12">
      <c r="B151" s="93"/>
      <c r="C151" s="98" t="s">
        <v>193</v>
      </c>
      <c r="D151" s="141"/>
      <c r="E151" s="142">
        <f>E128*E130*E133</f>
        <v>0</v>
      </c>
      <c r="F151" s="143"/>
      <c r="G151" s="98" t="s">
        <v>193</v>
      </c>
      <c r="H151" s="141"/>
      <c r="I151" s="142">
        <f>I128*I130*I133</f>
        <v>0</v>
      </c>
      <c r="J151" s="143"/>
      <c r="K151" s="98" t="s">
        <v>193</v>
      </c>
      <c r="L151" s="141"/>
      <c r="M151" s="142">
        <f>M128*M130*M133</f>
        <v>0</v>
      </c>
      <c r="N151" s="143"/>
      <c r="O151" s="98" t="s">
        <v>193</v>
      </c>
      <c r="P151" s="141"/>
      <c r="Q151" s="142">
        <f>Q128*Q130*Q133</f>
        <v>0</v>
      </c>
      <c r="R151" s="143"/>
      <c r="S151" s="98" t="s">
        <v>193</v>
      </c>
      <c r="T151" s="141"/>
      <c r="U151" s="142">
        <f>U128*U130*U133</f>
        <v>0</v>
      </c>
      <c r="V151" s="143"/>
      <c r="W151" s="98" t="s">
        <v>193</v>
      </c>
      <c r="X151" s="94"/>
      <c r="Y151" s="142">
        <f t="shared" si="2"/>
        <v>0</v>
      </c>
    </row>
    <row r="152" spans="2:25" ht="12">
      <c r="B152" s="93"/>
      <c r="C152" s="98" t="s">
        <v>194</v>
      </c>
      <c r="D152" s="141"/>
      <c r="E152" s="142">
        <f>E138*E140*E143</f>
        <v>0</v>
      </c>
      <c r="F152" s="143"/>
      <c r="G152" s="98" t="s">
        <v>194</v>
      </c>
      <c r="H152" s="141"/>
      <c r="I152" s="142">
        <f>I138*I140*I143</f>
        <v>0</v>
      </c>
      <c r="J152" s="143"/>
      <c r="K152" s="98" t="s">
        <v>194</v>
      </c>
      <c r="L152" s="141"/>
      <c r="M152" s="142">
        <f>M138*M140*M143</f>
        <v>0</v>
      </c>
      <c r="N152" s="143"/>
      <c r="O152" s="98" t="s">
        <v>194</v>
      </c>
      <c r="P152" s="141"/>
      <c r="Q152" s="142">
        <f>Q138*Q140*Q143</f>
        <v>0</v>
      </c>
      <c r="R152" s="143"/>
      <c r="S152" s="98" t="s">
        <v>194</v>
      </c>
      <c r="T152" s="141"/>
      <c r="U152" s="142">
        <f>U138*U140*U143</f>
        <v>0</v>
      </c>
      <c r="V152" s="143"/>
      <c r="W152" s="98" t="s">
        <v>194</v>
      </c>
      <c r="X152" s="94"/>
      <c r="Y152" s="142">
        <f t="shared" si="2"/>
        <v>0</v>
      </c>
    </row>
    <row r="153" spans="2:25" ht="12">
      <c r="B153" s="93"/>
      <c r="C153" s="98" t="s">
        <v>195</v>
      </c>
      <c r="D153" s="141"/>
      <c r="E153" s="142">
        <f>E118*E121*E123</f>
        <v>0</v>
      </c>
      <c r="F153" s="143"/>
      <c r="G153" s="98" t="s">
        <v>195</v>
      </c>
      <c r="H153" s="141"/>
      <c r="I153" s="142">
        <f>I118*I121*I123</f>
        <v>0</v>
      </c>
      <c r="J153" s="143"/>
      <c r="K153" s="98" t="s">
        <v>195</v>
      </c>
      <c r="L153" s="141"/>
      <c r="M153" s="142">
        <f>M118*M121*M123</f>
        <v>0</v>
      </c>
      <c r="N153" s="143"/>
      <c r="O153" s="98" t="s">
        <v>195</v>
      </c>
      <c r="P153" s="141"/>
      <c r="Q153" s="142">
        <f>Q118*Q121*Q123</f>
        <v>0</v>
      </c>
      <c r="R153" s="143"/>
      <c r="S153" s="98" t="s">
        <v>195</v>
      </c>
      <c r="T153" s="141"/>
      <c r="U153" s="142">
        <f>U118*U121*U123</f>
        <v>0</v>
      </c>
      <c r="V153" s="143"/>
      <c r="W153" s="98" t="s">
        <v>195</v>
      </c>
      <c r="X153" s="94"/>
      <c r="Y153" s="142">
        <f t="shared" si="2"/>
        <v>0</v>
      </c>
    </row>
    <row r="154" spans="2:25" ht="12">
      <c r="B154" s="144"/>
      <c r="C154" s="98" t="s">
        <v>196</v>
      </c>
      <c r="D154" s="98"/>
      <c r="E154" s="142">
        <f>E128*E131*E133</f>
        <v>0</v>
      </c>
      <c r="F154" s="145"/>
      <c r="G154" s="98" t="s">
        <v>196</v>
      </c>
      <c r="H154" s="98"/>
      <c r="I154" s="142">
        <f>I128*I131*I133</f>
        <v>0</v>
      </c>
      <c r="J154" s="145"/>
      <c r="K154" s="98" t="s">
        <v>196</v>
      </c>
      <c r="L154" s="98"/>
      <c r="M154" s="142">
        <f>M128*M131*M133</f>
        <v>0</v>
      </c>
      <c r="N154" s="145"/>
      <c r="O154" s="98" t="s">
        <v>196</v>
      </c>
      <c r="P154" s="98"/>
      <c r="Q154" s="142">
        <f>Q128*Q131*Q133</f>
        <v>0</v>
      </c>
      <c r="R154" s="145"/>
      <c r="S154" s="98" t="s">
        <v>196</v>
      </c>
      <c r="T154" s="98"/>
      <c r="U154" s="142">
        <f>U128*U131*U133</f>
        <v>0</v>
      </c>
      <c r="V154" s="145"/>
      <c r="W154" s="98" t="s">
        <v>196</v>
      </c>
      <c r="X154" s="146"/>
      <c r="Y154" s="142">
        <f t="shared" si="2"/>
        <v>0</v>
      </c>
    </row>
    <row r="155" spans="2:25" ht="12.75" thickBot="1">
      <c r="B155" s="147"/>
      <c r="C155" s="115" t="s">
        <v>197</v>
      </c>
      <c r="D155" s="115"/>
      <c r="E155" s="148">
        <f>E138*E141*E143</f>
        <v>0</v>
      </c>
      <c r="F155" s="149"/>
      <c r="G155" s="115" t="s">
        <v>197</v>
      </c>
      <c r="H155" s="115"/>
      <c r="I155" s="148">
        <f>I138*I141*I143</f>
        <v>0</v>
      </c>
      <c r="J155" s="149"/>
      <c r="K155" s="115" t="s">
        <v>197</v>
      </c>
      <c r="L155" s="115"/>
      <c r="M155" s="148">
        <f>M138*M141*M143</f>
        <v>0</v>
      </c>
      <c r="N155" s="149"/>
      <c r="O155" s="115" t="s">
        <v>197</v>
      </c>
      <c r="P155" s="115"/>
      <c r="Q155" s="148">
        <f>Q138*Q141*Q143</f>
        <v>0</v>
      </c>
      <c r="R155" s="149"/>
      <c r="S155" s="115" t="s">
        <v>197</v>
      </c>
      <c r="T155" s="115"/>
      <c r="U155" s="148">
        <f>U138*U141*U143</f>
        <v>0</v>
      </c>
      <c r="V155" s="149"/>
      <c r="W155" s="115" t="s">
        <v>197</v>
      </c>
      <c r="X155" s="150"/>
      <c r="Y155" s="148">
        <f t="shared" si="2"/>
        <v>0</v>
      </c>
    </row>
    <row r="156" spans="2:25" ht="13.5" thickBot="1" thickTop="1">
      <c r="B156" s="151"/>
      <c r="C156" s="152" t="s">
        <v>143</v>
      </c>
      <c r="D156" s="152"/>
      <c r="E156" s="153">
        <f>SUM(E147:E155)</f>
        <v>0</v>
      </c>
      <c r="F156" s="154"/>
      <c r="G156" s="155" t="s">
        <v>143</v>
      </c>
      <c r="H156" s="155"/>
      <c r="I156" s="153">
        <f>SUM(I147:I155)</f>
        <v>0</v>
      </c>
      <c r="J156" s="154"/>
      <c r="K156" s="155" t="s">
        <v>143</v>
      </c>
      <c r="L156" s="155"/>
      <c r="M156" s="153">
        <f>SUM(M147:M155)</f>
        <v>0</v>
      </c>
      <c r="N156" s="154"/>
      <c r="O156" s="155" t="s">
        <v>143</v>
      </c>
      <c r="P156" s="156"/>
      <c r="Q156" s="153">
        <f>SUM(Q147:Q155)</f>
        <v>0</v>
      </c>
      <c r="R156" s="154"/>
      <c r="S156" s="155" t="s">
        <v>143</v>
      </c>
      <c r="T156" s="156"/>
      <c r="U156" s="153">
        <f>SUM(U147:U155)</f>
        <v>0</v>
      </c>
      <c r="V156" s="154"/>
      <c r="W156" s="155" t="s">
        <v>143</v>
      </c>
      <c r="X156" s="156"/>
      <c r="Y156" s="153">
        <f>SUM(Y147:Y155)</f>
        <v>0</v>
      </c>
    </row>
    <row r="162" ht="12.75" thickBot="1"/>
    <row r="163" spans="2:25" ht="12">
      <c r="B163" s="72" t="s">
        <v>149</v>
      </c>
      <c r="C163" s="73"/>
      <c r="D163" s="74"/>
      <c r="E163" s="406" t="str">
        <f>Assumptions!E$4</f>
        <v>D</v>
      </c>
      <c r="F163" s="406"/>
      <c r="G163" s="407"/>
      <c r="Y163" s="34" t="s">
        <v>173</v>
      </c>
    </row>
    <row r="164" spans="2:7" ht="12">
      <c r="B164" s="76" t="s">
        <v>71</v>
      </c>
      <c r="C164" s="77"/>
      <c r="D164" s="78"/>
      <c r="E164" s="408">
        <f>Assumptions!E$5</f>
        <v>0</v>
      </c>
      <c r="F164" s="408"/>
      <c r="G164" s="409"/>
    </row>
    <row r="165" spans="2:7" ht="12">
      <c r="B165" s="79" t="s">
        <v>72</v>
      </c>
      <c r="C165" s="80"/>
      <c r="D165" s="81"/>
      <c r="E165" s="408">
        <f>Assumptions!E$6</f>
        <v>0</v>
      </c>
      <c r="F165" s="408"/>
      <c r="G165" s="409"/>
    </row>
    <row r="166" spans="2:9" ht="12.75" thickBot="1">
      <c r="B166" s="82" t="s">
        <v>142</v>
      </c>
      <c r="C166" s="80"/>
      <c r="D166" s="81"/>
      <c r="E166" s="410">
        <f>Assumptions!E$7</f>
        <v>0</v>
      </c>
      <c r="F166" s="410"/>
      <c r="G166" s="411"/>
      <c r="H166" s="83"/>
      <c r="I166" s="83"/>
    </row>
    <row r="167" spans="2:25" ht="12.75" thickBot="1">
      <c r="B167" s="403" t="s">
        <v>144</v>
      </c>
      <c r="C167" s="404"/>
      <c r="D167" s="404"/>
      <c r="E167" s="405"/>
      <c r="F167" s="403" t="s">
        <v>145</v>
      </c>
      <c r="G167" s="404"/>
      <c r="H167" s="404"/>
      <c r="I167" s="405"/>
      <c r="J167" s="403" t="s">
        <v>150</v>
      </c>
      <c r="K167" s="404"/>
      <c r="L167" s="404"/>
      <c r="M167" s="405"/>
      <c r="N167" s="403" t="s">
        <v>70</v>
      </c>
      <c r="O167" s="404"/>
      <c r="P167" s="404"/>
      <c r="Q167" s="405"/>
      <c r="R167" s="403" t="s">
        <v>86</v>
      </c>
      <c r="S167" s="404"/>
      <c r="T167" s="404"/>
      <c r="U167" s="405"/>
      <c r="V167" s="403" t="s">
        <v>190</v>
      </c>
      <c r="W167" s="404"/>
      <c r="X167" s="404"/>
      <c r="Y167" s="405"/>
    </row>
    <row r="168" spans="2:25" ht="12">
      <c r="B168" s="84"/>
      <c r="C168" s="85"/>
      <c r="D168" s="85"/>
      <c r="E168" s="86"/>
      <c r="F168" s="84"/>
      <c r="G168" s="85"/>
      <c r="H168" s="85"/>
      <c r="I168" s="86"/>
      <c r="J168" s="84"/>
      <c r="K168" s="85"/>
      <c r="L168" s="85"/>
      <c r="M168" s="86"/>
      <c r="N168" s="84"/>
      <c r="O168" s="85"/>
      <c r="P168" s="85"/>
      <c r="Q168" s="86"/>
      <c r="R168" s="84"/>
      <c r="S168" s="85"/>
      <c r="T168" s="85"/>
      <c r="U168" s="86"/>
      <c r="V168" s="87"/>
      <c r="W168" s="88"/>
      <c r="X168" s="88"/>
      <c r="Y168" s="89"/>
    </row>
    <row r="169" spans="2:25" ht="12">
      <c r="B169" s="90" t="s">
        <v>146</v>
      </c>
      <c r="C169" s="85"/>
      <c r="D169" s="91"/>
      <c r="E169" s="92"/>
      <c r="F169" s="90" t="s">
        <v>146</v>
      </c>
      <c r="G169" s="85"/>
      <c r="H169" s="91"/>
      <c r="I169" s="92"/>
      <c r="J169" s="90" t="s">
        <v>146</v>
      </c>
      <c r="K169" s="85"/>
      <c r="L169" s="91"/>
      <c r="M169" s="92"/>
      <c r="N169" s="90" t="s">
        <v>146</v>
      </c>
      <c r="O169" s="85"/>
      <c r="P169" s="91"/>
      <c r="Q169" s="92"/>
      <c r="R169" s="90" t="s">
        <v>146</v>
      </c>
      <c r="S169" s="85"/>
      <c r="T169" s="91"/>
      <c r="U169" s="92"/>
      <c r="V169" s="93" t="s">
        <v>146</v>
      </c>
      <c r="W169" s="88"/>
      <c r="X169" s="94"/>
      <c r="Y169" s="95"/>
    </row>
    <row r="170" spans="2:25" ht="12">
      <c r="B170" s="84"/>
      <c r="C170" s="96" t="s">
        <v>139</v>
      </c>
      <c r="D170" s="97"/>
      <c r="E170" s="27">
        <v>0</v>
      </c>
      <c r="F170" s="84"/>
      <c r="G170" s="96" t="s">
        <v>139</v>
      </c>
      <c r="H170" s="85"/>
      <c r="I170" s="27">
        <v>0</v>
      </c>
      <c r="J170" s="84"/>
      <c r="K170" s="96" t="s">
        <v>139</v>
      </c>
      <c r="L170" s="85"/>
      <c r="M170" s="27">
        <v>0</v>
      </c>
      <c r="N170" s="84"/>
      <c r="O170" s="96" t="s">
        <v>139</v>
      </c>
      <c r="P170" s="85"/>
      <c r="Q170" s="27">
        <v>0</v>
      </c>
      <c r="R170" s="84"/>
      <c r="S170" s="96" t="s">
        <v>139</v>
      </c>
      <c r="T170" s="85"/>
      <c r="U170" s="27">
        <v>0</v>
      </c>
      <c r="V170" s="87"/>
      <c r="W170" s="98" t="s">
        <v>139</v>
      </c>
      <c r="X170" s="88"/>
      <c r="Y170" s="99" t="e">
        <f>Y171/(E164+E165)</f>
        <v>#DIV/0!</v>
      </c>
    </row>
    <row r="171" spans="2:25" ht="12">
      <c r="B171" s="84"/>
      <c r="C171" s="96" t="s">
        <v>140</v>
      </c>
      <c r="D171" s="97"/>
      <c r="E171" s="100">
        <f>E170*$E164</f>
        <v>0</v>
      </c>
      <c r="F171" s="84"/>
      <c r="G171" s="96" t="s">
        <v>140</v>
      </c>
      <c r="H171" s="85"/>
      <c r="I171" s="100">
        <f>I170*$E164</f>
        <v>0</v>
      </c>
      <c r="J171" s="84"/>
      <c r="K171" s="96" t="s">
        <v>140</v>
      </c>
      <c r="L171" s="85"/>
      <c r="M171" s="100">
        <f>M170*$E164</f>
        <v>0</v>
      </c>
      <c r="N171" s="84"/>
      <c r="O171" s="96" t="s">
        <v>140</v>
      </c>
      <c r="P171" s="85"/>
      <c r="Q171" s="100">
        <f>Q170*$E165</f>
        <v>0</v>
      </c>
      <c r="R171" s="84"/>
      <c r="S171" s="96" t="s">
        <v>140</v>
      </c>
      <c r="T171" s="85"/>
      <c r="U171" s="100">
        <f>U170*($E165+$E164)</f>
        <v>0</v>
      </c>
      <c r="V171" s="87"/>
      <c r="W171" s="98" t="s">
        <v>140</v>
      </c>
      <c r="X171" s="88"/>
      <c r="Y171" s="101">
        <f>E171+I171+M171+Q171+U171</f>
        <v>0</v>
      </c>
    </row>
    <row r="172" spans="2:25" ht="12">
      <c r="B172" s="84"/>
      <c r="C172" s="96" t="s">
        <v>65</v>
      </c>
      <c r="D172" s="97"/>
      <c r="E172" s="17">
        <v>0</v>
      </c>
      <c r="F172" s="84"/>
      <c r="G172" s="96" t="s">
        <v>65</v>
      </c>
      <c r="H172" s="85"/>
      <c r="I172" s="17">
        <v>0</v>
      </c>
      <c r="J172" s="84"/>
      <c r="K172" s="102"/>
      <c r="L172" s="103"/>
      <c r="M172" s="104"/>
      <c r="N172" s="84"/>
      <c r="O172" s="96" t="s">
        <v>65</v>
      </c>
      <c r="P172" s="85"/>
      <c r="Q172" s="17">
        <v>0</v>
      </c>
      <c r="R172" s="84"/>
      <c r="S172" s="96" t="s">
        <v>141</v>
      </c>
      <c r="T172" s="85"/>
      <c r="U172" s="17">
        <v>0</v>
      </c>
      <c r="V172" s="87"/>
      <c r="W172" s="102"/>
      <c r="X172" s="103"/>
      <c r="Y172" s="105"/>
    </row>
    <row r="173" spans="2:25" ht="12">
      <c r="B173" s="84"/>
      <c r="C173" s="96" t="s">
        <v>66</v>
      </c>
      <c r="D173" s="97"/>
      <c r="E173" s="106">
        <f>Assumptions!$B$20</f>
        <v>0.22</v>
      </c>
      <c r="F173" s="84"/>
      <c r="G173" s="96" t="s">
        <v>66</v>
      </c>
      <c r="H173" s="85"/>
      <c r="I173" s="106">
        <f>Assumptions!$C$20</f>
        <v>0.87</v>
      </c>
      <c r="J173" s="84"/>
      <c r="K173" s="96" t="s">
        <v>66</v>
      </c>
      <c r="L173" s="85"/>
      <c r="M173" s="106">
        <f>Assumptions!$D$20</f>
        <v>1.17</v>
      </c>
      <c r="N173" s="84"/>
      <c r="O173" s="102"/>
      <c r="P173" s="103"/>
      <c r="Q173" s="104"/>
      <c r="R173" s="84"/>
      <c r="S173" s="102"/>
      <c r="T173" s="103"/>
      <c r="U173" s="104"/>
      <c r="V173" s="87"/>
      <c r="W173" s="102"/>
      <c r="X173" s="103"/>
      <c r="Y173" s="105"/>
    </row>
    <row r="174" spans="2:25" ht="12">
      <c r="B174" s="84"/>
      <c r="C174" s="96" t="s">
        <v>69</v>
      </c>
      <c r="D174" s="97"/>
      <c r="E174" s="106">
        <f>Assumptions!$B$21</f>
        <v>0</v>
      </c>
      <c r="F174" s="84"/>
      <c r="G174" s="96" t="s">
        <v>69</v>
      </c>
      <c r="H174" s="85"/>
      <c r="I174" s="106">
        <f>Assumptions!$C$21</f>
        <v>0</v>
      </c>
      <c r="J174" s="84"/>
      <c r="K174" s="96" t="s">
        <v>69</v>
      </c>
      <c r="L174" s="85"/>
      <c r="M174" s="106">
        <f>Assumptions!$D$21</f>
        <v>0</v>
      </c>
      <c r="N174" s="84"/>
      <c r="O174" s="102"/>
      <c r="P174" s="103"/>
      <c r="Q174" s="104"/>
      <c r="R174" s="84"/>
      <c r="S174" s="102"/>
      <c r="T174" s="103"/>
      <c r="U174" s="104"/>
      <c r="V174" s="87"/>
      <c r="W174" s="102"/>
      <c r="X174" s="103"/>
      <c r="Y174" s="105"/>
    </row>
    <row r="175" spans="2:25" ht="12">
      <c r="B175" s="84"/>
      <c r="C175" s="96" t="s">
        <v>141</v>
      </c>
      <c r="D175" s="97"/>
      <c r="E175" s="107">
        <f>E172+E173+E174</f>
        <v>0.22</v>
      </c>
      <c r="F175" s="84"/>
      <c r="G175" s="96" t="s">
        <v>141</v>
      </c>
      <c r="H175" s="85"/>
      <c r="I175" s="107">
        <f>I172+I173+I174</f>
        <v>0.87</v>
      </c>
      <c r="J175" s="84"/>
      <c r="K175" s="96" t="s">
        <v>141</v>
      </c>
      <c r="L175" s="85"/>
      <c r="M175" s="107">
        <f>M172+M173+M174</f>
        <v>1.17</v>
      </c>
      <c r="N175" s="84"/>
      <c r="O175" s="96" t="s">
        <v>141</v>
      </c>
      <c r="P175" s="85"/>
      <c r="Q175" s="107">
        <f>Q172+Q173+Q174</f>
        <v>0</v>
      </c>
      <c r="R175" s="84"/>
      <c r="S175" s="96" t="s">
        <v>141</v>
      </c>
      <c r="T175" s="85"/>
      <c r="U175" s="107">
        <f>U172+U173+U174</f>
        <v>0</v>
      </c>
      <c r="V175" s="87"/>
      <c r="W175" s="98" t="s">
        <v>141</v>
      </c>
      <c r="X175" s="88"/>
      <c r="Y175" s="108" t="e">
        <f>Y177/Y171/Y176</f>
        <v>#DIV/0!</v>
      </c>
    </row>
    <row r="176" spans="2:25" ht="12.75" thickBot="1">
      <c r="B176" s="109"/>
      <c r="C176" s="110" t="s">
        <v>142</v>
      </c>
      <c r="D176" s="111"/>
      <c r="E176" s="112">
        <f>$E166</f>
        <v>0</v>
      </c>
      <c r="F176" s="109"/>
      <c r="G176" s="110" t="s">
        <v>142</v>
      </c>
      <c r="H176" s="113"/>
      <c r="I176" s="112">
        <f>$E166</f>
        <v>0</v>
      </c>
      <c r="J176" s="109"/>
      <c r="K176" s="110" t="s">
        <v>142</v>
      </c>
      <c r="L176" s="113"/>
      <c r="M176" s="112">
        <f>$E166</f>
        <v>0</v>
      </c>
      <c r="N176" s="109"/>
      <c r="O176" s="110" t="s">
        <v>142</v>
      </c>
      <c r="P176" s="113"/>
      <c r="Q176" s="112">
        <f>$E166</f>
        <v>0</v>
      </c>
      <c r="R176" s="109"/>
      <c r="S176" s="110" t="s">
        <v>142</v>
      </c>
      <c r="T176" s="113"/>
      <c r="U176" s="112">
        <f>$E166</f>
        <v>0</v>
      </c>
      <c r="V176" s="114"/>
      <c r="W176" s="115" t="s">
        <v>142</v>
      </c>
      <c r="X176" s="116"/>
      <c r="Y176" s="117">
        <f>E166</f>
        <v>0</v>
      </c>
    </row>
    <row r="177" spans="2:25" ht="12.75" thickTop="1">
      <c r="B177" s="118"/>
      <c r="C177" s="119" t="s">
        <v>143</v>
      </c>
      <c r="D177" s="120"/>
      <c r="E177" s="121">
        <f>E176*E175*E171</f>
        <v>0</v>
      </c>
      <c r="F177" s="118"/>
      <c r="G177" s="119" t="s">
        <v>143</v>
      </c>
      <c r="H177" s="122"/>
      <c r="I177" s="121">
        <f>I176*I175*I171</f>
        <v>0</v>
      </c>
      <c r="J177" s="118"/>
      <c r="K177" s="119" t="s">
        <v>143</v>
      </c>
      <c r="L177" s="122"/>
      <c r="M177" s="121">
        <f>M176*M175*M171</f>
        <v>0</v>
      </c>
      <c r="N177" s="118"/>
      <c r="O177" s="119" t="s">
        <v>143</v>
      </c>
      <c r="P177" s="122"/>
      <c r="Q177" s="121">
        <f>Q176*Q175*Q171</f>
        <v>0</v>
      </c>
      <c r="R177" s="118"/>
      <c r="S177" s="119" t="s">
        <v>143</v>
      </c>
      <c r="T177" s="122"/>
      <c r="U177" s="121">
        <f>U176*U175*U171</f>
        <v>0</v>
      </c>
      <c r="V177" s="123"/>
      <c r="W177" s="124" t="s">
        <v>143</v>
      </c>
      <c r="X177" s="125"/>
      <c r="Y177" s="126">
        <f>E177+I177+M177+Q177+U177</f>
        <v>0</v>
      </c>
    </row>
    <row r="178" spans="2:25" ht="12">
      <c r="B178" s="127"/>
      <c r="C178" s="128"/>
      <c r="D178" s="129"/>
      <c r="E178" s="130"/>
      <c r="F178" s="127"/>
      <c r="G178" s="128"/>
      <c r="H178" s="128"/>
      <c r="I178" s="130"/>
      <c r="J178" s="127"/>
      <c r="K178" s="128"/>
      <c r="L178" s="128"/>
      <c r="M178" s="130"/>
      <c r="N178" s="127"/>
      <c r="O178" s="128"/>
      <c r="P178" s="128"/>
      <c r="Q178" s="130"/>
      <c r="R178" s="127"/>
      <c r="S178" s="128"/>
      <c r="T178" s="128"/>
      <c r="U178" s="130"/>
      <c r="V178" s="131"/>
      <c r="W178" s="132"/>
      <c r="X178" s="132"/>
      <c r="Y178" s="133"/>
    </row>
    <row r="179" spans="2:25" ht="12">
      <c r="B179" s="90" t="s">
        <v>147</v>
      </c>
      <c r="C179" s="85"/>
      <c r="D179" s="91"/>
      <c r="E179" s="92"/>
      <c r="F179" s="90" t="s">
        <v>147</v>
      </c>
      <c r="G179" s="85"/>
      <c r="H179" s="91"/>
      <c r="I179" s="92"/>
      <c r="J179" s="90" t="s">
        <v>147</v>
      </c>
      <c r="K179" s="85"/>
      <c r="L179" s="91"/>
      <c r="M179" s="92"/>
      <c r="N179" s="90" t="s">
        <v>147</v>
      </c>
      <c r="O179" s="85"/>
      <c r="P179" s="91"/>
      <c r="Q179" s="92"/>
      <c r="R179" s="90" t="s">
        <v>147</v>
      </c>
      <c r="S179" s="85"/>
      <c r="T179" s="91"/>
      <c r="U179" s="92"/>
      <c r="V179" s="93" t="s">
        <v>147</v>
      </c>
      <c r="W179" s="88"/>
      <c r="X179" s="94"/>
      <c r="Y179" s="95"/>
    </row>
    <row r="180" spans="2:25" ht="12">
      <c r="B180" s="84"/>
      <c r="C180" s="96" t="s">
        <v>139</v>
      </c>
      <c r="D180" s="97"/>
      <c r="E180" s="27">
        <v>0</v>
      </c>
      <c r="F180" s="84"/>
      <c r="G180" s="96" t="s">
        <v>139</v>
      </c>
      <c r="H180" s="85"/>
      <c r="I180" s="27">
        <v>0</v>
      </c>
      <c r="J180" s="84"/>
      <c r="K180" s="96" t="s">
        <v>139</v>
      </c>
      <c r="L180" s="85"/>
      <c r="M180" s="27">
        <v>0</v>
      </c>
      <c r="N180" s="84"/>
      <c r="O180" s="96" t="s">
        <v>139</v>
      </c>
      <c r="P180" s="85"/>
      <c r="Q180" s="27">
        <v>0</v>
      </c>
      <c r="R180" s="84"/>
      <c r="S180" s="96" t="s">
        <v>139</v>
      </c>
      <c r="T180" s="85"/>
      <c r="U180" s="27">
        <v>0</v>
      </c>
      <c r="V180" s="87"/>
      <c r="W180" s="98" t="s">
        <v>139</v>
      </c>
      <c r="X180" s="88"/>
      <c r="Y180" s="99" t="e">
        <f>Y181/(E164+E165)</f>
        <v>#DIV/0!</v>
      </c>
    </row>
    <row r="181" spans="2:25" ht="12">
      <c r="B181" s="84"/>
      <c r="C181" s="96" t="s">
        <v>140</v>
      </c>
      <c r="D181" s="97"/>
      <c r="E181" s="100">
        <f>E180*$E164</f>
        <v>0</v>
      </c>
      <c r="F181" s="84"/>
      <c r="G181" s="96" t="s">
        <v>140</v>
      </c>
      <c r="H181" s="85"/>
      <c r="I181" s="100">
        <f>I180*$E164</f>
        <v>0</v>
      </c>
      <c r="J181" s="84"/>
      <c r="K181" s="96" t="s">
        <v>140</v>
      </c>
      <c r="L181" s="85"/>
      <c r="M181" s="100">
        <f>M180*$E164</f>
        <v>0</v>
      </c>
      <c r="N181" s="84"/>
      <c r="O181" s="96" t="s">
        <v>140</v>
      </c>
      <c r="P181" s="85"/>
      <c r="Q181" s="100">
        <f>Q180*$E165</f>
        <v>0</v>
      </c>
      <c r="R181" s="84"/>
      <c r="S181" s="96" t="s">
        <v>140</v>
      </c>
      <c r="T181" s="85"/>
      <c r="U181" s="100">
        <f>U180*($E164+$E165)</f>
        <v>0</v>
      </c>
      <c r="V181" s="87"/>
      <c r="W181" s="98" t="s">
        <v>140</v>
      </c>
      <c r="X181" s="88"/>
      <c r="Y181" s="101">
        <f>E181+I181+M181+Q181+U181</f>
        <v>0</v>
      </c>
    </row>
    <row r="182" spans="2:25" ht="12">
      <c r="B182" s="84"/>
      <c r="C182" s="96" t="s">
        <v>65</v>
      </c>
      <c r="D182" s="97"/>
      <c r="E182" s="17">
        <v>0</v>
      </c>
      <c r="F182" s="84"/>
      <c r="G182" s="96" t="s">
        <v>65</v>
      </c>
      <c r="H182" s="85"/>
      <c r="I182" s="17">
        <v>0</v>
      </c>
      <c r="J182" s="84"/>
      <c r="K182" s="102"/>
      <c r="L182" s="103"/>
      <c r="M182" s="104"/>
      <c r="N182" s="84"/>
      <c r="O182" s="96" t="s">
        <v>65</v>
      </c>
      <c r="P182" s="85"/>
      <c r="Q182" s="17">
        <v>0</v>
      </c>
      <c r="R182" s="84"/>
      <c r="S182" s="96" t="s">
        <v>141</v>
      </c>
      <c r="T182" s="85"/>
      <c r="U182" s="17">
        <v>0</v>
      </c>
      <c r="V182" s="87"/>
      <c r="W182" s="102"/>
      <c r="X182" s="103"/>
      <c r="Y182" s="134"/>
    </row>
    <row r="183" spans="2:25" ht="12">
      <c r="B183" s="84"/>
      <c r="C183" s="96" t="s">
        <v>66</v>
      </c>
      <c r="D183" s="97"/>
      <c r="E183" s="106">
        <f>Assumptions!$B$22</f>
        <v>0.2</v>
      </c>
      <c r="F183" s="84"/>
      <c r="G183" s="96" t="s">
        <v>66</v>
      </c>
      <c r="H183" s="85"/>
      <c r="I183" s="106">
        <f>Assumptions!$C$22</f>
        <v>1.74</v>
      </c>
      <c r="J183" s="84"/>
      <c r="K183" s="96" t="s">
        <v>66</v>
      </c>
      <c r="L183" s="85"/>
      <c r="M183" s="106">
        <f>Assumptions!$D$22</f>
        <v>2.14</v>
      </c>
      <c r="N183" s="84"/>
      <c r="O183" s="102"/>
      <c r="P183" s="103"/>
      <c r="Q183" s="104"/>
      <c r="R183" s="84"/>
      <c r="S183" s="102"/>
      <c r="T183" s="103"/>
      <c r="U183" s="104"/>
      <c r="V183" s="87"/>
      <c r="W183" s="102"/>
      <c r="X183" s="103"/>
      <c r="Y183" s="134"/>
    </row>
    <row r="184" spans="2:25" ht="12">
      <c r="B184" s="84"/>
      <c r="C184" s="96" t="s">
        <v>69</v>
      </c>
      <c r="D184" s="97"/>
      <c r="E184" s="106">
        <f>Assumptions!$B$23</f>
        <v>0</v>
      </c>
      <c r="F184" s="84"/>
      <c r="G184" s="96" t="s">
        <v>69</v>
      </c>
      <c r="H184" s="85"/>
      <c r="I184" s="106">
        <f>Assumptions!$C$23</f>
        <v>0.13</v>
      </c>
      <c r="J184" s="84"/>
      <c r="K184" s="96" t="s">
        <v>69</v>
      </c>
      <c r="L184" s="85"/>
      <c r="M184" s="106">
        <f>Assumptions!$D$23</f>
        <v>0.13</v>
      </c>
      <c r="N184" s="84"/>
      <c r="O184" s="102"/>
      <c r="P184" s="103"/>
      <c r="Q184" s="104"/>
      <c r="R184" s="84"/>
      <c r="S184" s="102"/>
      <c r="T184" s="103"/>
      <c r="U184" s="104"/>
      <c r="V184" s="87"/>
      <c r="W184" s="102"/>
      <c r="X184" s="103"/>
      <c r="Y184" s="134"/>
    </row>
    <row r="185" spans="2:25" ht="12">
      <c r="B185" s="84"/>
      <c r="C185" s="96" t="s">
        <v>141</v>
      </c>
      <c r="D185" s="97"/>
      <c r="E185" s="107">
        <f>E182+E183+E184</f>
        <v>0.2</v>
      </c>
      <c r="F185" s="84"/>
      <c r="G185" s="96" t="s">
        <v>141</v>
      </c>
      <c r="H185" s="85"/>
      <c r="I185" s="107">
        <f>I182+I183+I184</f>
        <v>1.87</v>
      </c>
      <c r="J185" s="84"/>
      <c r="K185" s="96" t="s">
        <v>141</v>
      </c>
      <c r="L185" s="85"/>
      <c r="M185" s="107">
        <f>M182+M183+M184</f>
        <v>2.27</v>
      </c>
      <c r="N185" s="84"/>
      <c r="O185" s="96" t="s">
        <v>141</v>
      </c>
      <c r="P185" s="85"/>
      <c r="Q185" s="107">
        <f>Q182+Q183+Q184</f>
        <v>0</v>
      </c>
      <c r="R185" s="84"/>
      <c r="S185" s="96" t="s">
        <v>141</v>
      </c>
      <c r="T185" s="85"/>
      <c r="U185" s="107">
        <f>U182+U183+U184</f>
        <v>0</v>
      </c>
      <c r="V185" s="87"/>
      <c r="W185" s="98" t="s">
        <v>141</v>
      </c>
      <c r="X185" s="88"/>
      <c r="Y185" s="108" t="e">
        <f>Y187/Y181/Y186</f>
        <v>#DIV/0!</v>
      </c>
    </row>
    <row r="186" spans="2:25" ht="12.75" thickBot="1">
      <c r="B186" s="109"/>
      <c r="C186" s="110" t="s">
        <v>142</v>
      </c>
      <c r="D186" s="111"/>
      <c r="E186" s="112">
        <f>E176</f>
        <v>0</v>
      </c>
      <c r="F186" s="109"/>
      <c r="G186" s="110" t="s">
        <v>142</v>
      </c>
      <c r="H186" s="113"/>
      <c r="I186" s="112">
        <f>I176</f>
        <v>0</v>
      </c>
      <c r="J186" s="109"/>
      <c r="K186" s="110" t="s">
        <v>142</v>
      </c>
      <c r="L186" s="113"/>
      <c r="M186" s="112">
        <f>M176</f>
        <v>0</v>
      </c>
      <c r="N186" s="109"/>
      <c r="O186" s="110" t="s">
        <v>142</v>
      </c>
      <c r="P186" s="113"/>
      <c r="Q186" s="112">
        <f>Q176</f>
        <v>0</v>
      </c>
      <c r="R186" s="109"/>
      <c r="S186" s="110" t="s">
        <v>142</v>
      </c>
      <c r="T186" s="113"/>
      <c r="U186" s="112">
        <f>U176</f>
        <v>0</v>
      </c>
      <c r="V186" s="114"/>
      <c r="W186" s="115" t="s">
        <v>142</v>
      </c>
      <c r="X186" s="116"/>
      <c r="Y186" s="117">
        <f>Y176</f>
        <v>0</v>
      </c>
    </row>
    <row r="187" spans="2:25" ht="12.75" thickTop="1">
      <c r="B187" s="118"/>
      <c r="C187" s="119" t="s">
        <v>143</v>
      </c>
      <c r="D187" s="120"/>
      <c r="E187" s="121">
        <f>E186*E185*E181</f>
        <v>0</v>
      </c>
      <c r="F187" s="118"/>
      <c r="G187" s="119" t="s">
        <v>143</v>
      </c>
      <c r="H187" s="122"/>
      <c r="I187" s="121">
        <f>I186*I185*I181</f>
        <v>0</v>
      </c>
      <c r="J187" s="118"/>
      <c r="K187" s="119" t="s">
        <v>143</v>
      </c>
      <c r="L187" s="122"/>
      <c r="M187" s="121">
        <f>M186*M185*M181</f>
        <v>0</v>
      </c>
      <c r="N187" s="118"/>
      <c r="O187" s="119" t="s">
        <v>143</v>
      </c>
      <c r="P187" s="122"/>
      <c r="Q187" s="121">
        <f>Q186*Q185*Q181</f>
        <v>0</v>
      </c>
      <c r="R187" s="118"/>
      <c r="S187" s="119" t="s">
        <v>143</v>
      </c>
      <c r="T187" s="122"/>
      <c r="U187" s="121">
        <f>U186*U185*U181</f>
        <v>0</v>
      </c>
      <c r="V187" s="123"/>
      <c r="W187" s="124" t="s">
        <v>143</v>
      </c>
      <c r="X187" s="125"/>
      <c r="Y187" s="135">
        <f>E187+I187+M187+Q187+U187</f>
        <v>0</v>
      </c>
    </row>
    <row r="188" spans="2:25" ht="12">
      <c r="B188" s="127"/>
      <c r="C188" s="128"/>
      <c r="D188" s="129"/>
      <c r="E188" s="130"/>
      <c r="F188" s="127"/>
      <c r="G188" s="128"/>
      <c r="H188" s="128"/>
      <c r="I188" s="130"/>
      <c r="J188" s="127"/>
      <c r="K188" s="128"/>
      <c r="L188" s="128"/>
      <c r="M188" s="130"/>
      <c r="N188" s="127"/>
      <c r="O188" s="128"/>
      <c r="P188" s="128"/>
      <c r="Q188" s="130"/>
      <c r="R188" s="127"/>
      <c r="S188" s="128"/>
      <c r="T188" s="128"/>
      <c r="U188" s="130"/>
      <c r="V188" s="131"/>
      <c r="W188" s="132"/>
      <c r="X188" s="132"/>
      <c r="Y188" s="133"/>
    </row>
    <row r="189" spans="2:25" ht="12">
      <c r="B189" s="90" t="s">
        <v>148</v>
      </c>
      <c r="C189" s="85"/>
      <c r="D189" s="91"/>
      <c r="E189" s="92"/>
      <c r="F189" s="90" t="s">
        <v>148</v>
      </c>
      <c r="G189" s="85"/>
      <c r="H189" s="91"/>
      <c r="I189" s="92"/>
      <c r="J189" s="90" t="s">
        <v>148</v>
      </c>
      <c r="K189" s="85"/>
      <c r="L189" s="91"/>
      <c r="M189" s="92"/>
      <c r="N189" s="90" t="s">
        <v>148</v>
      </c>
      <c r="O189" s="85"/>
      <c r="P189" s="91"/>
      <c r="Q189" s="92"/>
      <c r="R189" s="90" t="s">
        <v>148</v>
      </c>
      <c r="S189" s="85"/>
      <c r="T189" s="91"/>
      <c r="U189" s="92"/>
      <c r="V189" s="93" t="s">
        <v>148</v>
      </c>
      <c r="W189" s="88"/>
      <c r="X189" s="94"/>
      <c r="Y189" s="95"/>
    </row>
    <row r="190" spans="2:25" ht="12">
      <c r="B190" s="84"/>
      <c r="C190" s="96" t="s">
        <v>139</v>
      </c>
      <c r="D190" s="97"/>
      <c r="E190" s="27">
        <v>0</v>
      </c>
      <c r="F190" s="84"/>
      <c r="G190" s="96" t="s">
        <v>139</v>
      </c>
      <c r="H190" s="85"/>
      <c r="I190" s="27">
        <v>0</v>
      </c>
      <c r="J190" s="84"/>
      <c r="K190" s="96" t="s">
        <v>139</v>
      </c>
      <c r="L190" s="85"/>
      <c r="M190" s="27">
        <v>0</v>
      </c>
      <c r="N190" s="84"/>
      <c r="O190" s="96" t="s">
        <v>139</v>
      </c>
      <c r="P190" s="85"/>
      <c r="Q190" s="27">
        <v>0</v>
      </c>
      <c r="R190" s="84"/>
      <c r="S190" s="96" t="s">
        <v>139</v>
      </c>
      <c r="T190" s="85"/>
      <c r="U190" s="27">
        <v>0</v>
      </c>
      <c r="V190" s="87"/>
      <c r="W190" s="98" t="s">
        <v>139</v>
      </c>
      <c r="X190" s="88"/>
      <c r="Y190" s="99" t="e">
        <f>Y191/(E164+E165)</f>
        <v>#DIV/0!</v>
      </c>
    </row>
    <row r="191" spans="2:25" ht="12">
      <c r="B191" s="84"/>
      <c r="C191" s="96" t="s">
        <v>140</v>
      </c>
      <c r="D191" s="97"/>
      <c r="E191" s="100">
        <f>E190*$E164</f>
        <v>0</v>
      </c>
      <c r="F191" s="84"/>
      <c r="G191" s="96" t="s">
        <v>140</v>
      </c>
      <c r="H191" s="85"/>
      <c r="I191" s="100">
        <f>I190*$E164</f>
        <v>0</v>
      </c>
      <c r="J191" s="84"/>
      <c r="K191" s="96" t="s">
        <v>140</v>
      </c>
      <c r="L191" s="85"/>
      <c r="M191" s="100">
        <f>M190*$E164</f>
        <v>0</v>
      </c>
      <c r="N191" s="84"/>
      <c r="O191" s="96" t="s">
        <v>140</v>
      </c>
      <c r="P191" s="85"/>
      <c r="Q191" s="100">
        <f>Q190*$E165</f>
        <v>0</v>
      </c>
      <c r="R191" s="84"/>
      <c r="S191" s="96" t="s">
        <v>140</v>
      </c>
      <c r="T191" s="85"/>
      <c r="U191" s="100">
        <f>U190*($E164+$E165)</f>
        <v>0</v>
      </c>
      <c r="V191" s="87"/>
      <c r="W191" s="98" t="s">
        <v>140</v>
      </c>
      <c r="X191" s="88"/>
      <c r="Y191" s="101">
        <f>E191+I191+M191+Q191+U191</f>
        <v>0</v>
      </c>
    </row>
    <row r="192" spans="2:25" ht="12">
      <c r="B192" s="84"/>
      <c r="C192" s="96" t="s">
        <v>65</v>
      </c>
      <c r="D192" s="97"/>
      <c r="E192" s="17">
        <v>0</v>
      </c>
      <c r="F192" s="84"/>
      <c r="G192" s="96" t="s">
        <v>65</v>
      </c>
      <c r="H192" s="85"/>
      <c r="I192" s="17">
        <v>0</v>
      </c>
      <c r="J192" s="84"/>
      <c r="K192" s="102"/>
      <c r="L192" s="103"/>
      <c r="M192" s="104"/>
      <c r="N192" s="84"/>
      <c r="O192" s="96" t="s">
        <v>65</v>
      </c>
      <c r="P192" s="85"/>
      <c r="Q192" s="17">
        <v>0</v>
      </c>
      <c r="R192" s="84"/>
      <c r="S192" s="96" t="s">
        <v>141</v>
      </c>
      <c r="T192" s="85"/>
      <c r="U192" s="17">
        <v>0</v>
      </c>
      <c r="V192" s="87"/>
      <c r="W192" s="102"/>
      <c r="X192" s="103"/>
      <c r="Y192" s="134"/>
    </row>
    <row r="193" spans="2:25" ht="12">
      <c r="B193" s="84"/>
      <c r="C193" s="96" t="s">
        <v>66</v>
      </c>
      <c r="D193" s="97"/>
      <c r="E193" s="106">
        <f>Assumptions!$B$24</f>
        <v>0.05</v>
      </c>
      <c r="F193" s="84"/>
      <c r="G193" s="96" t="s">
        <v>66</v>
      </c>
      <c r="H193" s="85"/>
      <c r="I193" s="106">
        <f>Assumptions!$C$24</f>
        <v>0.29</v>
      </c>
      <c r="J193" s="84"/>
      <c r="K193" s="96" t="s">
        <v>66</v>
      </c>
      <c r="L193" s="85"/>
      <c r="M193" s="106">
        <f>Assumptions!$D$24</f>
        <v>0.58</v>
      </c>
      <c r="N193" s="84"/>
      <c r="O193" s="102"/>
      <c r="P193" s="103"/>
      <c r="Q193" s="104"/>
      <c r="R193" s="84"/>
      <c r="S193" s="102"/>
      <c r="T193" s="103"/>
      <c r="U193" s="104"/>
      <c r="V193" s="87"/>
      <c r="W193" s="102"/>
      <c r="X193" s="103"/>
      <c r="Y193" s="134"/>
    </row>
    <row r="194" spans="2:25" ht="12">
      <c r="B194" s="84"/>
      <c r="C194" s="96" t="s">
        <v>69</v>
      </c>
      <c r="D194" s="97"/>
      <c r="E194" s="106">
        <f>Assumptions!$B$25</f>
        <v>0</v>
      </c>
      <c r="F194" s="84"/>
      <c r="G194" s="96" t="s">
        <v>69</v>
      </c>
      <c r="H194" s="85"/>
      <c r="I194" s="106">
        <f>Assumptions!$C$25</f>
        <v>0</v>
      </c>
      <c r="J194" s="84"/>
      <c r="K194" s="96" t="s">
        <v>69</v>
      </c>
      <c r="L194" s="85"/>
      <c r="M194" s="106">
        <f>Assumptions!$D$25</f>
        <v>0</v>
      </c>
      <c r="N194" s="84"/>
      <c r="O194" s="102"/>
      <c r="P194" s="103"/>
      <c r="Q194" s="104"/>
      <c r="R194" s="84"/>
      <c r="S194" s="102"/>
      <c r="T194" s="103"/>
      <c r="U194" s="104"/>
      <c r="V194" s="87"/>
      <c r="W194" s="102"/>
      <c r="X194" s="103"/>
      <c r="Y194" s="134"/>
    </row>
    <row r="195" spans="2:25" ht="12">
      <c r="B195" s="84"/>
      <c r="C195" s="96" t="s">
        <v>141</v>
      </c>
      <c r="D195" s="97"/>
      <c r="E195" s="107">
        <f>E192+E193+E194</f>
        <v>0.05</v>
      </c>
      <c r="F195" s="84"/>
      <c r="G195" s="96" t="s">
        <v>141</v>
      </c>
      <c r="H195" s="85"/>
      <c r="I195" s="107">
        <f>I192+I193+I194</f>
        <v>0.29</v>
      </c>
      <c r="J195" s="84"/>
      <c r="K195" s="96" t="s">
        <v>141</v>
      </c>
      <c r="L195" s="85"/>
      <c r="M195" s="107">
        <f>M192+M193+M194</f>
        <v>0.58</v>
      </c>
      <c r="N195" s="84"/>
      <c r="O195" s="96" t="s">
        <v>141</v>
      </c>
      <c r="P195" s="85"/>
      <c r="Q195" s="107">
        <f>Q192+Q193+Q194</f>
        <v>0</v>
      </c>
      <c r="R195" s="84"/>
      <c r="S195" s="96" t="s">
        <v>141</v>
      </c>
      <c r="T195" s="85"/>
      <c r="U195" s="107">
        <f>U192+U193+U194</f>
        <v>0</v>
      </c>
      <c r="V195" s="87"/>
      <c r="W195" s="98" t="s">
        <v>141</v>
      </c>
      <c r="X195" s="88"/>
      <c r="Y195" s="108" t="e">
        <f>Y197/Y191/Y196</f>
        <v>#DIV/0!</v>
      </c>
    </row>
    <row r="196" spans="2:25" ht="12.75" thickBot="1">
      <c r="B196" s="109"/>
      <c r="C196" s="110" t="s">
        <v>142</v>
      </c>
      <c r="D196" s="111"/>
      <c r="E196" s="112">
        <f>E186</f>
        <v>0</v>
      </c>
      <c r="F196" s="109"/>
      <c r="G196" s="110" t="s">
        <v>142</v>
      </c>
      <c r="H196" s="113"/>
      <c r="I196" s="112">
        <f>I186</f>
        <v>0</v>
      </c>
      <c r="J196" s="109"/>
      <c r="K196" s="110" t="s">
        <v>142</v>
      </c>
      <c r="L196" s="113"/>
      <c r="M196" s="112">
        <f>M186</f>
        <v>0</v>
      </c>
      <c r="N196" s="109"/>
      <c r="O196" s="110" t="s">
        <v>142</v>
      </c>
      <c r="P196" s="113"/>
      <c r="Q196" s="112">
        <f>Q186</f>
        <v>0</v>
      </c>
      <c r="R196" s="109"/>
      <c r="S196" s="110" t="s">
        <v>142</v>
      </c>
      <c r="T196" s="113"/>
      <c r="U196" s="112">
        <f>U186</f>
        <v>0</v>
      </c>
      <c r="V196" s="114"/>
      <c r="W196" s="115" t="s">
        <v>142</v>
      </c>
      <c r="X196" s="116"/>
      <c r="Y196" s="117">
        <f>Y186</f>
        <v>0</v>
      </c>
    </row>
    <row r="197" spans="2:25" ht="13.5" thickBot="1" thickTop="1">
      <c r="B197" s="84"/>
      <c r="C197" s="96" t="s">
        <v>143</v>
      </c>
      <c r="D197" s="97"/>
      <c r="E197" s="136">
        <f>E196*E195*E191</f>
        <v>0</v>
      </c>
      <c r="F197" s="84"/>
      <c r="G197" s="96" t="s">
        <v>143</v>
      </c>
      <c r="H197" s="85"/>
      <c r="I197" s="136">
        <f>I196*I195*I191</f>
        <v>0</v>
      </c>
      <c r="J197" s="84"/>
      <c r="K197" s="96" t="s">
        <v>143</v>
      </c>
      <c r="L197" s="85"/>
      <c r="M197" s="136">
        <f>M196*M195*M191</f>
        <v>0</v>
      </c>
      <c r="N197" s="84"/>
      <c r="O197" s="96" t="s">
        <v>143</v>
      </c>
      <c r="P197" s="85"/>
      <c r="Q197" s="136">
        <f>Q196*Q195*Q191</f>
        <v>0</v>
      </c>
      <c r="R197" s="84"/>
      <c r="S197" s="96" t="s">
        <v>143</v>
      </c>
      <c r="T197" s="85"/>
      <c r="U197" s="136">
        <f>U196*U195*U191</f>
        <v>0</v>
      </c>
      <c r="V197" s="87"/>
      <c r="W197" s="98" t="s">
        <v>143</v>
      </c>
      <c r="X197" s="88"/>
      <c r="Y197" s="135">
        <f>E197+I197+M197+Q197+U197</f>
        <v>0</v>
      </c>
    </row>
    <row r="198" spans="2:25" ht="12">
      <c r="B198" s="137"/>
      <c r="C198" s="138"/>
      <c r="D198" s="139"/>
      <c r="E198" s="140"/>
      <c r="F198" s="137"/>
      <c r="G198" s="138"/>
      <c r="H198" s="138"/>
      <c r="I198" s="140"/>
      <c r="J198" s="137"/>
      <c r="K198" s="138"/>
      <c r="L198" s="138"/>
      <c r="M198" s="140"/>
      <c r="N198" s="137"/>
      <c r="O198" s="138"/>
      <c r="P198" s="138"/>
      <c r="Q198" s="140"/>
      <c r="R198" s="137"/>
      <c r="S198" s="138"/>
      <c r="T198" s="138"/>
      <c r="U198" s="140"/>
      <c r="V198" s="137"/>
      <c r="W198" s="138"/>
      <c r="X198" s="138"/>
      <c r="Y198" s="140"/>
    </row>
    <row r="199" spans="2:25" ht="12">
      <c r="B199" s="93" t="s">
        <v>191</v>
      </c>
      <c r="C199" s="88"/>
      <c r="D199" s="94"/>
      <c r="E199" s="95"/>
      <c r="F199" s="93" t="s">
        <v>191</v>
      </c>
      <c r="G199" s="88"/>
      <c r="H199" s="94"/>
      <c r="I199" s="95"/>
      <c r="J199" s="93" t="s">
        <v>191</v>
      </c>
      <c r="K199" s="88"/>
      <c r="L199" s="94"/>
      <c r="M199" s="95"/>
      <c r="N199" s="93" t="s">
        <v>191</v>
      </c>
      <c r="O199" s="88"/>
      <c r="P199" s="94"/>
      <c r="Q199" s="95"/>
      <c r="R199" s="93" t="s">
        <v>191</v>
      </c>
      <c r="S199" s="88"/>
      <c r="T199" s="94"/>
      <c r="U199" s="95"/>
      <c r="V199" s="93" t="s">
        <v>191</v>
      </c>
      <c r="W199" s="88"/>
      <c r="X199" s="94"/>
      <c r="Y199" s="95"/>
    </row>
    <row r="200" spans="2:25" ht="12">
      <c r="B200" s="93"/>
      <c r="C200" s="98" t="s">
        <v>183</v>
      </c>
      <c r="D200" s="141"/>
      <c r="E200" s="142">
        <f>E171*E172*E176</f>
        <v>0</v>
      </c>
      <c r="F200" s="143"/>
      <c r="G200" s="98" t="s">
        <v>183</v>
      </c>
      <c r="H200" s="141"/>
      <c r="I200" s="142">
        <f>I171*I172*I176</f>
        <v>0</v>
      </c>
      <c r="J200" s="143"/>
      <c r="K200" s="98" t="s">
        <v>183</v>
      </c>
      <c r="L200" s="141"/>
      <c r="M200" s="142">
        <f>M171*M172*M176</f>
        <v>0</v>
      </c>
      <c r="N200" s="143"/>
      <c r="O200" s="98" t="s">
        <v>183</v>
      </c>
      <c r="P200" s="141"/>
      <c r="Q200" s="142">
        <f>Q171*Q172*Q176</f>
        <v>0</v>
      </c>
      <c r="R200" s="143"/>
      <c r="S200" s="98" t="s">
        <v>183</v>
      </c>
      <c r="T200" s="141"/>
      <c r="U200" s="142">
        <f>U171*U172*U176</f>
        <v>0</v>
      </c>
      <c r="V200" s="143"/>
      <c r="W200" s="98" t="s">
        <v>183</v>
      </c>
      <c r="X200" s="94"/>
      <c r="Y200" s="142">
        <f>E200+I200+M200+Q200+U200</f>
        <v>0</v>
      </c>
    </row>
    <row r="201" spans="2:25" ht="12">
      <c r="B201" s="93"/>
      <c r="C201" s="98" t="s">
        <v>184</v>
      </c>
      <c r="D201" s="141"/>
      <c r="E201" s="142">
        <f>E181*E182*E186</f>
        <v>0</v>
      </c>
      <c r="F201" s="143"/>
      <c r="G201" s="98" t="s">
        <v>184</v>
      </c>
      <c r="H201" s="141"/>
      <c r="I201" s="142">
        <f>I181*I182*I186</f>
        <v>0</v>
      </c>
      <c r="J201" s="143"/>
      <c r="K201" s="98" t="s">
        <v>184</v>
      </c>
      <c r="L201" s="141"/>
      <c r="M201" s="142">
        <f>M181*M182*M186</f>
        <v>0</v>
      </c>
      <c r="N201" s="143"/>
      <c r="O201" s="98" t="s">
        <v>184</v>
      </c>
      <c r="P201" s="141"/>
      <c r="Q201" s="142">
        <f>Q181*Q182*Q186</f>
        <v>0</v>
      </c>
      <c r="R201" s="143"/>
      <c r="S201" s="98" t="s">
        <v>184</v>
      </c>
      <c r="T201" s="141"/>
      <c r="U201" s="142">
        <f>U181*U182*U186</f>
        <v>0</v>
      </c>
      <c r="V201" s="143"/>
      <c r="W201" s="98" t="s">
        <v>184</v>
      </c>
      <c r="X201" s="94"/>
      <c r="Y201" s="142">
        <f aca="true" t="shared" si="3" ref="Y201:Y208">E201+I201+M201+Q201+U201</f>
        <v>0</v>
      </c>
    </row>
    <row r="202" spans="2:25" ht="12">
      <c r="B202" s="93"/>
      <c r="C202" s="98" t="s">
        <v>185</v>
      </c>
      <c r="D202" s="141"/>
      <c r="E202" s="142">
        <f>E191*E192*E196</f>
        <v>0</v>
      </c>
      <c r="F202" s="143"/>
      <c r="G202" s="98" t="s">
        <v>185</v>
      </c>
      <c r="H202" s="141"/>
      <c r="I202" s="142">
        <f>I191*I192*I196</f>
        <v>0</v>
      </c>
      <c r="J202" s="143"/>
      <c r="K202" s="98" t="s">
        <v>185</v>
      </c>
      <c r="L202" s="141"/>
      <c r="M202" s="142">
        <f>M191*M192*M196</f>
        <v>0</v>
      </c>
      <c r="N202" s="143"/>
      <c r="O202" s="98" t="s">
        <v>185</v>
      </c>
      <c r="P202" s="141"/>
      <c r="Q202" s="142">
        <f>Q191*Q192*Q196</f>
        <v>0</v>
      </c>
      <c r="R202" s="143"/>
      <c r="S202" s="98" t="s">
        <v>185</v>
      </c>
      <c r="T202" s="141"/>
      <c r="U202" s="142">
        <f>U191*U192*U196</f>
        <v>0</v>
      </c>
      <c r="V202" s="143"/>
      <c r="W202" s="98" t="s">
        <v>185</v>
      </c>
      <c r="X202" s="94"/>
      <c r="Y202" s="142">
        <f t="shared" si="3"/>
        <v>0</v>
      </c>
    </row>
    <row r="203" spans="2:25" ht="12">
      <c r="B203" s="93"/>
      <c r="C203" s="98" t="s">
        <v>192</v>
      </c>
      <c r="D203" s="141"/>
      <c r="E203" s="142">
        <f>E171*E173*E176</f>
        <v>0</v>
      </c>
      <c r="F203" s="143"/>
      <c r="G203" s="98" t="s">
        <v>192</v>
      </c>
      <c r="H203" s="141"/>
      <c r="I203" s="142">
        <f>I171*I173*I176</f>
        <v>0</v>
      </c>
      <c r="J203" s="143"/>
      <c r="K203" s="98" t="s">
        <v>192</v>
      </c>
      <c r="L203" s="141"/>
      <c r="M203" s="142">
        <f>M171*M173*M176</f>
        <v>0</v>
      </c>
      <c r="N203" s="143"/>
      <c r="O203" s="98" t="s">
        <v>192</v>
      </c>
      <c r="P203" s="141"/>
      <c r="Q203" s="142">
        <f>Q171*Q173*Q176</f>
        <v>0</v>
      </c>
      <c r="R203" s="143"/>
      <c r="S203" s="98" t="s">
        <v>192</v>
      </c>
      <c r="T203" s="141"/>
      <c r="U203" s="142">
        <f>U171*U173*U176</f>
        <v>0</v>
      </c>
      <c r="V203" s="143"/>
      <c r="W203" s="98" t="s">
        <v>192</v>
      </c>
      <c r="X203" s="94"/>
      <c r="Y203" s="142">
        <f t="shared" si="3"/>
        <v>0</v>
      </c>
    </row>
    <row r="204" spans="2:25" ht="12">
      <c r="B204" s="93"/>
      <c r="C204" s="98" t="s">
        <v>193</v>
      </c>
      <c r="D204" s="141"/>
      <c r="E204" s="142">
        <f>E181*E183*E186</f>
        <v>0</v>
      </c>
      <c r="F204" s="143"/>
      <c r="G204" s="98" t="s">
        <v>193</v>
      </c>
      <c r="H204" s="141"/>
      <c r="I204" s="142">
        <f>I181*I183*I186</f>
        <v>0</v>
      </c>
      <c r="J204" s="143"/>
      <c r="K204" s="98" t="s">
        <v>193</v>
      </c>
      <c r="L204" s="141"/>
      <c r="M204" s="142">
        <f>M181*M183*M186</f>
        <v>0</v>
      </c>
      <c r="N204" s="143"/>
      <c r="O204" s="98" t="s">
        <v>193</v>
      </c>
      <c r="P204" s="141"/>
      <c r="Q204" s="142">
        <f>Q181*Q183*Q186</f>
        <v>0</v>
      </c>
      <c r="R204" s="143"/>
      <c r="S204" s="98" t="s">
        <v>193</v>
      </c>
      <c r="T204" s="141"/>
      <c r="U204" s="142">
        <f>U181*U183*U186</f>
        <v>0</v>
      </c>
      <c r="V204" s="143"/>
      <c r="W204" s="98" t="s">
        <v>193</v>
      </c>
      <c r="X204" s="94"/>
      <c r="Y204" s="142">
        <f t="shared" si="3"/>
        <v>0</v>
      </c>
    </row>
    <row r="205" spans="2:25" ht="12">
      <c r="B205" s="93"/>
      <c r="C205" s="98" t="s">
        <v>194</v>
      </c>
      <c r="D205" s="141"/>
      <c r="E205" s="142">
        <f>E191*E193*E196</f>
        <v>0</v>
      </c>
      <c r="F205" s="143"/>
      <c r="G205" s="98" t="s">
        <v>194</v>
      </c>
      <c r="H205" s="141"/>
      <c r="I205" s="142">
        <f>I191*I193*I196</f>
        <v>0</v>
      </c>
      <c r="J205" s="143"/>
      <c r="K205" s="98" t="s">
        <v>194</v>
      </c>
      <c r="L205" s="141"/>
      <c r="M205" s="142">
        <f>M191*M193*M196</f>
        <v>0</v>
      </c>
      <c r="N205" s="143"/>
      <c r="O205" s="98" t="s">
        <v>194</v>
      </c>
      <c r="P205" s="141"/>
      <c r="Q205" s="142">
        <f>Q191*Q193*Q196</f>
        <v>0</v>
      </c>
      <c r="R205" s="143"/>
      <c r="S205" s="98" t="s">
        <v>194</v>
      </c>
      <c r="T205" s="141"/>
      <c r="U205" s="142">
        <f>U191*U193*U196</f>
        <v>0</v>
      </c>
      <c r="V205" s="143"/>
      <c r="W205" s="98" t="s">
        <v>194</v>
      </c>
      <c r="X205" s="94"/>
      <c r="Y205" s="142">
        <f t="shared" si="3"/>
        <v>0</v>
      </c>
    </row>
    <row r="206" spans="2:25" ht="12">
      <c r="B206" s="93"/>
      <c r="C206" s="98" t="s">
        <v>195</v>
      </c>
      <c r="D206" s="141"/>
      <c r="E206" s="142">
        <f>E171*E174*E176</f>
        <v>0</v>
      </c>
      <c r="F206" s="143"/>
      <c r="G206" s="98" t="s">
        <v>195</v>
      </c>
      <c r="H206" s="141"/>
      <c r="I206" s="142">
        <f>I171*I174*I176</f>
        <v>0</v>
      </c>
      <c r="J206" s="143"/>
      <c r="K206" s="98" t="s">
        <v>195</v>
      </c>
      <c r="L206" s="141"/>
      <c r="M206" s="142">
        <f>M171*M174*M176</f>
        <v>0</v>
      </c>
      <c r="N206" s="143"/>
      <c r="O206" s="98" t="s">
        <v>195</v>
      </c>
      <c r="P206" s="141"/>
      <c r="Q206" s="142">
        <f>Q171*Q174*Q176</f>
        <v>0</v>
      </c>
      <c r="R206" s="143"/>
      <c r="S206" s="98" t="s">
        <v>195</v>
      </c>
      <c r="T206" s="141"/>
      <c r="U206" s="142">
        <f>U171*U174*U176</f>
        <v>0</v>
      </c>
      <c r="V206" s="143"/>
      <c r="W206" s="98" t="s">
        <v>195</v>
      </c>
      <c r="X206" s="94"/>
      <c r="Y206" s="142">
        <f t="shared" si="3"/>
        <v>0</v>
      </c>
    </row>
    <row r="207" spans="2:25" ht="12">
      <c r="B207" s="144"/>
      <c r="C207" s="98" t="s">
        <v>196</v>
      </c>
      <c r="D207" s="98"/>
      <c r="E207" s="142">
        <f>E181*E184*E186</f>
        <v>0</v>
      </c>
      <c r="F207" s="145"/>
      <c r="G207" s="98" t="s">
        <v>196</v>
      </c>
      <c r="H207" s="98"/>
      <c r="I207" s="142">
        <f>I181*I184*I186</f>
        <v>0</v>
      </c>
      <c r="J207" s="145"/>
      <c r="K207" s="98" t="s">
        <v>196</v>
      </c>
      <c r="L207" s="98"/>
      <c r="M207" s="142">
        <f>M181*M184*M186</f>
        <v>0</v>
      </c>
      <c r="N207" s="145"/>
      <c r="O207" s="98" t="s">
        <v>196</v>
      </c>
      <c r="P207" s="98"/>
      <c r="Q207" s="142">
        <f>Q181*Q184*Q186</f>
        <v>0</v>
      </c>
      <c r="R207" s="145"/>
      <c r="S207" s="98" t="s">
        <v>196</v>
      </c>
      <c r="T207" s="98"/>
      <c r="U207" s="142">
        <f>U181*U184*U186</f>
        <v>0</v>
      </c>
      <c r="V207" s="145"/>
      <c r="W207" s="98" t="s">
        <v>196</v>
      </c>
      <c r="X207" s="146"/>
      <c r="Y207" s="142">
        <f t="shared" si="3"/>
        <v>0</v>
      </c>
    </row>
    <row r="208" spans="2:25" ht="12.75" thickBot="1">
      <c r="B208" s="147"/>
      <c r="C208" s="115" t="s">
        <v>197</v>
      </c>
      <c r="D208" s="115"/>
      <c r="E208" s="148">
        <f>E191*E194*E196</f>
        <v>0</v>
      </c>
      <c r="F208" s="149"/>
      <c r="G208" s="115" t="s">
        <v>197</v>
      </c>
      <c r="H208" s="115"/>
      <c r="I208" s="148">
        <f>I191*I194*I196</f>
        <v>0</v>
      </c>
      <c r="J208" s="149"/>
      <c r="K208" s="115" t="s">
        <v>197</v>
      </c>
      <c r="L208" s="115"/>
      <c r="M208" s="148">
        <f>M191*M194*M196</f>
        <v>0</v>
      </c>
      <c r="N208" s="149"/>
      <c r="O208" s="115" t="s">
        <v>197</v>
      </c>
      <c r="P208" s="115"/>
      <c r="Q208" s="148">
        <f>Q191*Q194*Q196</f>
        <v>0</v>
      </c>
      <c r="R208" s="149"/>
      <c r="S208" s="115" t="s">
        <v>197</v>
      </c>
      <c r="T208" s="115"/>
      <c r="U208" s="148">
        <f>U191*U194*U196</f>
        <v>0</v>
      </c>
      <c r="V208" s="149"/>
      <c r="W208" s="115" t="s">
        <v>197</v>
      </c>
      <c r="X208" s="150"/>
      <c r="Y208" s="148">
        <f t="shared" si="3"/>
        <v>0</v>
      </c>
    </row>
    <row r="209" spans="2:25" ht="13.5" thickBot="1" thickTop="1">
      <c r="B209" s="151"/>
      <c r="C209" s="152" t="s">
        <v>143</v>
      </c>
      <c r="D209" s="152"/>
      <c r="E209" s="153">
        <f>SUM(E200:E208)</f>
        <v>0</v>
      </c>
      <c r="F209" s="154"/>
      <c r="G209" s="155" t="s">
        <v>143</v>
      </c>
      <c r="H209" s="155"/>
      <c r="I209" s="153">
        <f>SUM(I200:I208)</f>
        <v>0</v>
      </c>
      <c r="J209" s="154"/>
      <c r="K209" s="155" t="s">
        <v>143</v>
      </c>
      <c r="L209" s="155"/>
      <c r="M209" s="153">
        <f>SUM(M200:M208)</f>
        <v>0</v>
      </c>
      <c r="N209" s="154"/>
      <c r="O209" s="155" t="s">
        <v>143</v>
      </c>
      <c r="P209" s="156"/>
      <c r="Q209" s="153">
        <f>SUM(Q200:Q208)</f>
        <v>0</v>
      </c>
      <c r="R209" s="154"/>
      <c r="S209" s="155" t="s">
        <v>143</v>
      </c>
      <c r="T209" s="156"/>
      <c r="U209" s="153">
        <f>SUM(U200:U208)</f>
        <v>0</v>
      </c>
      <c r="V209" s="154"/>
      <c r="W209" s="155" t="s">
        <v>143</v>
      </c>
      <c r="X209" s="156"/>
      <c r="Y209" s="153">
        <f>SUM(Y200:Y208)</f>
        <v>0</v>
      </c>
    </row>
    <row r="215" ht="12.75" thickBot="1"/>
    <row r="216" spans="2:25" ht="12">
      <c r="B216" s="72" t="s">
        <v>149</v>
      </c>
      <c r="C216" s="73"/>
      <c r="D216" s="74"/>
      <c r="E216" s="406" t="str">
        <f>Assumptions!F$4</f>
        <v>E</v>
      </c>
      <c r="F216" s="406"/>
      <c r="G216" s="407"/>
      <c r="Y216" s="34" t="s">
        <v>173</v>
      </c>
    </row>
    <row r="217" spans="2:7" ht="12">
      <c r="B217" s="76" t="s">
        <v>71</v>
      </c>
      <c r="C217" s="77"/>
      <c r="D217" s="78"/>
      <c r="E217" s="408">
        <f>Assumptions!F$5</f>
        <v>0</v>
      </c>
      <c r="F217" s="408"/>
      <c r="G217" s="409"/>
    </row>
    <row r="218" spans="2:7" ht="12">
      <c r="B218" s="79" t="s">
        <v>72</v>
      </c>
      <c r="C218" s="80"/>
      <c r="D218" s="81"/>
      <c r="E218" s="408">
        <f>Assumptions!F$6</f>
        <v>0</v>
      </c>
      <c r="F218" s="408"/>
      <c r="G218" s="409"/>
    </row>
    <row r="219" spans="2:9" ht="12.75" thickBot="1">
      <c r="B219" s="82" t="s">
        <v>142</v>
      </c>
      <c r="C219" s="80"/>
      <c r="D219" s="81"/>
      <c r="E219" s="410">
        <f>Assumptions!F$7</f>
        <v>0</v>
      </c>
      <c r="F219" s="410"/>
      <c r="G219" s="411"/>
      <c r="H219" s="83"/>
      <c r="I219" s="83"/>
    </row>
    <row r="220" spans="2:25" ht="12.75" thickBot="1">
      <c r="B220" s="403" t="s">
        <v>144</v>
      </c>
      <c r="C220" s="404"/>
      <c r="D220" s="404"/>
      <c r="E220" s="405"/>
      <c r="F220" s="403" t="s">
        <v>145</v>
      </c>
      <c r="G220" s="404"/>
      <c r="H220" s="404"/>
      <c r="I220" s="405"/>
      <c r="J220" s="403" t="s">
        <v>150</v>
      </c>
      <c r="K220" s="404"/>
      <c r="L220" s="404"/>
      <c r="M220" s="405"/>
      <c r="N220" s="403" t="s">
        <v>70</v>
      </c>
      <c r="O220" s="404"/>
      <c r="P220" s="404"/>
      <c r="Q220" s="405"/>
      <c r="R220" s="403" t="s">
        <v>86</v>
      </c>
      <c r="S220" s="404"/>
      <c r="T220" s="404"/>
      <c r="U220" s="405"/>
      <c r="V220" s="403" t="s">
        <v>190</v>
      </c>
      <c r="W220" s="404"/>
      <c r="X220" s="404"/>
      <c r="Y220" s="405"/>
    </row>
    <row r="221" spans="2:25" ht="12">
      <c r="B221" s="84"/>
      <c r="C221" s="85"/>
      <c r="D221" s="85"/>
      <c r="E221" s="86"/>
      <c r="F221" s="84"/>
      <c r="G221" s="85"/>
      <c r="H221" s="85"/>
      <c r="I221" s="86"/>
      <c r="J221" s="84"/>
      <c r="K221" s="85"/>
      <c r="L221" s="85"/>
      <c r="M221" s="86"/>
      <c r="N221" s="84"/>
      <c r="O221" s="85"/>
      <c r="P221" s="85"/>
      <c r="Q221" s="86"/>
      <c r="R221" s="84"/>
      <c r="S221" s="85"/>
      <c r="T221" s="85"/>
      <c r="U221" s="86"/>
      <c r="V221" s="87"/>
      <c r="W221" s="88"/>
      <c r="X221" s="88"/>
      <c r="Y221" s="89"/>
    </row>
    <row r="222" spans="2:25" ht="12">
      <c r="B222" s="90" t="s">
        <v>146</v>
      </c>
      <c r="C222" s="85"/>
      <c r="D222" s="91"/>
      <c r="E222" s="92"/>
      <c r="F222" s="90" t="s">
        <v>146</v>
      </c>
      <c r="G222" s="85"/>
      <c r="H222" s="91"/>
      <c r="I222" s="92"/>
      <c r="J222" s="90" t="s">
        <v>146</v>
      </c>
      <c r="K222" s="85"/>
      <c r="L222" s="91"/>
      <c r="M222" s="92"/>
      <c r="N222" s="90" t="s">
        <v>146</v>
      </c>
      <c r="O222" s="85"/>
      <c r="P222" s="91"/>
      <c r="Q222" s="92"/>
      <c r="R222" s="90" t="s">
        <v>146</v>
      </c>
      <c r="S222" s="85"/>
      <c r="T222" s="91"/>
      <c r="U222" s="92"/>
      <c r="V222" s="93" t="s">
        <v>146</v>
      </c>
      <c r="W222" s="88"/>
      <c r="X222" s="94"/>
      <c r="Y222" s="95"/>
    </row>
    <row r="223" spans="2:25" ht="12">
      <c r="B223" s="84"/>
      <c r="C223" s="96" t="s">
        <v>139</v>
      </c>
      <c r="D223" s="97"/>
      <c r="E223" s="27">
        <v>0</v>
      </c>
      <c r="F223" s="84"/>
      <c r="G223" s="96" t="s">
        <v>139</v>
      </c>
      <c r="H223" s="85"/>
      <c r="I223" s="27">
        <v>0</v>
      </c>
      <c r="J223" s="84"/>
      <c r="K223" s="96" t="s">
        <v>139</v>
      </c>
      <c r="L223" s="85"/>
      <c r="M223" s="27">
        <v>0</v>
      </c>
      <c r="N223" s="84"/>
      <c r="O223" s="96" t="s">
        <v>139</v>
      </c>
      <c r="P223" s="85"/>
      <c r="Q223" s="27">
        <v>0</v>
      </c>
      <c r="R223" s="84"/>
      <c r="S223" s="96" t="s">
        <v>139</v>
      </c>
      <c r="T223" s="85"/>
      <c r="U223" s="27">
        <v>0</v>
      </c>
      <c r="V223" s="87"/>
      <c r="W223" s="98" t="s">
        <v>139</v>
      </c>
      <c r="X223" s="88"/>
      <c r="Y223" s="99" t="e">
        <f>Y224/(E217+E218)</f>
        <v>#DIV/0!</v>
      </c>
    </row>
    <row r="224" spans="2:25" ht="12">
      <c r="B224" s="84"/>
      <c r="C224" s="96" t="s">
        <v>140</v>
      </c>
      <c r="D224" s="97"/>
      <c r="E224" s="100">
        <f>E223*$E217</f>
        <v>0</v>
      </c>
      <c r="F224" s="84"/>
      <c r="G224" s="96" t="s">
        <v>140</v>
      </c>
      <c r="H224" s="85"/>
      <c r="I224" s="100">
        <f>I223*$E217</f>
        <v>0</v>
      </c>
      <c r="J224" s="84"/>
      <c r="K224" s="96" t="s">
        <v>140</v>
      </c>
      <c r="L224" s="85"/>
      <c r="M224" s="100">
        <f>M223*$E217</f>
        <v>0</v>
      </c>
      <c r="N224" s="84"/>
      <c r="O224" s="96" t="s">
        <v>140</v>
      </c>
      <c r="P224" s="85"/>
      <c r="Q224" s="100">
        <f>Q223*$E218</f>
        <v>0</v>
      </c>
      <c r="R224" s="84"/>
      <c r="S224" s="96" t="s">
        <v>140</v>
      </c>
      <c r="T224" s="85"/>
      <c r="U224" s="100">
        <f>U223*($E218+$E217)</f>
        <v>0</v>
      </c>
      <c r="V224" s="87"/>
      <c r="W224" s="98" t="s">
        <v>140</v>
      </c>
      <c r="X224" s="88"/>
      <c r="Y224" s="101">
        <f>E224+I224+M224+Q224+U224</f>
        <v>0</v>
      </c>
    </row>
    <row r="225" spans="2:25" ht="12">
      <c r="B225" s="84"/>
      <c r="C225" s="96" t="s">
        <v>65</v>
      </c>
      <c r="D225" s="97"/>
      <c r="E225" s="17">
        <v>0</v>
      </c>
      <c r="F225" s="84"/>
      <c r="G225" s="96" t="s">
        <v>65</v>
      </c>
      <c r="H225" s="85"/>
      <c r="I225" s="17">
        <v>0</v>
      </c>
      <c r="J225" s="84"/>
      <c r="K225" s="102"/>
      <c r="L225" s="103"/>
      <c r="M225" s="104"/>
      <c r="N225" s="84"/>
      <c r="O225" s="96" t="s">
        <v>65</v>
      </c>
      <c r="P225" s="85"/>
      <c r="Q225" s="17">
        <v>0</v>
      </c>
      <c r="R225" s="84"/>
      <c r="S225" s="96" t="s">
        <v>141</v>
      </c>
      <c r="T225" s="85"/>
      <c r="U225" s="17">
        <v>0</v>
      </c>
      <c r="V225" s="87"/>
      <c r="W225" s="102"/>
      <c r="X225" s="103"/>
      <c r="Y225" s="105"/>
    </row>
    <row r="226" spans="2:25" ht="12">
      <c r="B226" s="84"/>
      <c r="C226" s="96" t="s">
        <v>66</v>
      </c>
      <c r="D226" s="97"/>
      <c r="E226" s="106">
        <f>Assumptions!$B$20</f>
        <v>0.22</v>
      </c>
      <c r="F226" s="84"/>
      <c r="G226" s="96" t="s">
        <v>66</v>
      </c>
      <c r="H226" s="85"/>
      <c r="I226" s="106">
        <f>Assumptions!$C$20</f>
        <v>0.87</v>
      </c>
      <c r="J226" s="84"/>
      <c r="K226" s="96" t="s">
        <v>66</v>
      </c>
      <c r="L226" s="85"/>
      <c r="M226" s="106">
        <f>Assumptions!$D$20</f>
        <v>1.17</v>
      </c>
      <c r="N226" s="84"/>
      <c r="O226" s="102"/>
      <c r="P226" s="103"/>
      <c r="Q226" s="104"/>
      <c r="R226" s="84"/>
      <c r="S226" s="102"/>
      <c r="T226" s="103"/>
      <c r="U226" s="104"/>
      <c r="V226" s="87"/>
      <c r="W226" s="102"/>
      <c r="X226" s="103"/>
      <c r="Y226" s="105"/>
    </row>
    <row r="227" spans="2:25" ht="12">
      <c r="B227" s="84"/>
      <c r="C227" s="96" t="s">
        <v>69</v>
      </c>
      <c r="D227" s="97"/>
      <c r="E227" s="106">
        <f>Assumptions!$B$21</f>
        <v>0</v>
      </c>
      <c r="F227" s="84"/>
      <c r="G227" s="96" t="s">
        <v>69</v>
      </c>
      <c r="H227" s="85"/>
      <c r="I227" s="106">
        <f>Assumptions!$C$21</f>
        <v>0</v>
      </c>
      <c r="J227" s="84"/>
      <c r="K227" s="96" t="s">
        <v>69</v>
      </c>
      <c r="L227" s="85"/>
      <c r="M227" s="106">
        <f>Assumptions!$D$21</f>
        <v>0</v>
      </c>
      <c r="N227" s="84"/>
      <c r="O227" s="102"/>
      <c r="P227" s="103"/>
      <c r="Q227" s="104"/>
      <c r="R227" s="84"/>
      <c r="S227" s="102"/>
      <c r="T227" s="103"/>
      <c r="U227" s="104"/>
      <c r="V227" s="87"/>
      <c r="W227" s="102"/>
      <c r="X227" s="103"/>
      <c r="Y227" s="105"/>
    </row>
    <row r="228" spans="2:25" ht="12">
      <c r="B228" s="84"/>
      <c r="C228" s="96" t="s">
        <v>141</v>
      </c>
      <c r="D228" s="97"/>
      <c r="E228" s="107">
        <f>E225+E226+E227</f>
        <v>0.22</v>
      </c>
      <c r="F228" s="84"/>
      <c r="G228" s="96" t="s">
        <v>141</v>
      </c>
      <c r="H228" s="85"/>
      <c r="I228" s="107">
        <f>I225+I226+I227</f>
        <v>0.87</v>
      </c>
      <c r="J228" s="84"/>
      <c r="K228" s="96" t="s">
        <v>141</v>
      </c>
      <c r="L228" s="85"/>
      <c r="M228" s="107">
        <f>M225+M226+M227</f>
        <v>1.17</v>
      </c>
      <c r="N228" s="84"/>
      <c r="O228" s="96" t="s">
        <v>141</v>
      </c>
      <c r="P228" s="85"/>
      <c r="Q228" s="107">
        <f>Q225+Q226+Q227</f>
        <v>0</v>
      </c>
      <c r="R228" s="84"/>
      <c r="S228" s="96" t="s">
        <v>141</v>
      </c>
      <c r="T228" s="85"/>
      <c r="U228" s="107">
        <f>U225+U226+U227</f>
        <v>0</v>
      </c>
      <c r="V228" s="87"/>
      <c r="W228" s="98" t="s">
        <v>141</v>
      </c>
      <c r="X228" s="88"/>
      <c r="Y228" s="108" t="e">
        <f>Y230/Y224/Y229</f>
        <v>#DIV/0!</v>
      </c>
    </row>
    <row r="229" spans="2:25" ht="12.75" thickBot="1">
      <c r="B229" s="109"/>
      <c r="C229" s="110" t="s">
        <v>142</v>
      </c>
      <c r="D229" s="111"/>
      <c r="E229" s="112">
        <f>$E219</f>
        <v>0</v>
      </c>
      <c r="F229" s="109"/>
      <c r="G229" s="110" t="s">
        <v>142</v>
      </c>
      <c r="H229" s="113"/>
      <c r="I229" s="112">
        <f>$E219</f>
        <v>0</v>
      </c>
      <c r="J229" s="109"/>
      <c r="K229" s="110" t="s">
        <v>142</v>
      </c>
      <c r="L229" s="113"/>
      <c r="M229" s="112">
        <f>$E219</f>
        <v>0</v>
      </c>
      <c r="N229" s="109"/>
      <c r="O229" s="110" t="s">
        <v>142</v>
      </c>
      <c r="P229" s="113"/>
      <c r="Q229" s="112">
        <f>$E219</f>
        <v>0</v>
      </c>
      <c r="R229" s="109"/>
      <c r="S229" s="110" t="s">
        <v>142</v>
      </c>
      <c r="T229" s="113"/>
      <c r="U229" s="112">
        <f>$E219</f>
        <v>0</v>
      </c>
      <c r="V229" s="114"/>
      <c r="W229" s="115" t="s">
        <v>142</v>
      </c>
      <c r="X229" s="116"/>
      <c r="Y229" s="117">
        <f>E219</f>
        <v>0</v>
      </c>
    </row>
    <row r="230" spans="2:25" ht="12.75" thickTop="1">
      <c r="B230" s="118"/>
      <c r="C230" s="119" t="s">
        <v>143</v>
      </c>
      <c r="D230" s="120"/>
      <c r="E230" s="121">
        <f>E229*E228*E224</f>
        <v>0</v>
      </c>
      <c r="F230" s="118"/>
      <c r="G230" s="119" t="s">
        <v>143</v>
      </c>
      <c r="H230" s="122"/>
      <c r="I230" s="121">
        <f>I229*I228*I224</f>
        <v>0</v>
      </c>
      <c r="J230" s="118"/>
      <c r="K230" s="119" t="s">
        <v>143</v>
      </c>
      <c r="L230" s="122"/>
      <c r="M230" s="121">
        <f>M229*M228*M224</f>
        <v>0</v>
      </c>
      <c r="N230" s="118"/>
      <c r="O230" s="119" t="s">
        <v>143</v>
      </c>
      <c r="P230" s="122"/>
      <c r="Q230" s="121">
        <f>Q229*Q228*Q224</f>
        <v>0</v>
      </c>
      <c r="R230" s="118"/>
      <c r="S230" s="119" t="s">
        <v>143</v>
      </c>
      <c r="T230" s="122"/>
      <c r="U230" s="121">
        <f>U229*U228*U224</f>
        <v>0</v>
      </c>
      <c r="V230" s="123"/>
      <c r="W230" s="124" t="s">
        <v>143</v>
      </c>
      <c r="X230" s="125"/>
      <c r="Y230" s="126">
        <f>E230+I230+M230+Q230+U230</f>
        <v>0</v>
      </c>
    </row>
    <row r="231" spans="2:25" ht="12">
      <c r="B231" s="127"/>
      <c r="C231" s="128"/>
      <c r="D231" s="129"/>
      <c r="E231" s="130"/>
      <c r="F231" s="127"/>
      <c r="G231" s="128"/>
      <c r="H231" s="128"/>
      <c r="I231" s="130"/>
      <c r="J231" s="127"/>
      <c r="K231" s="128"/>
      <c r="L231" s="128"/>
      <c r="M231" s="130"/>
      <c r="N231" s="127"/>
      <c r="O231" s="128"/>
      <c r="P231" s="128"/>
      <c r="Q231" s="130"/>
      <c r="R231" s="127"/>
      <c r="S231" s="128"/>
      <c r="T231" s="128"/>
      <c r="U231" s="130"/>
      <c r="V231" s="131"/>
      <c r="W231" s="132"/>
      <c r="X231" s="132"/>
      <c r="Y231" s="133"/>
    </row>
    <row r="232" spans="2:25" ht="12">
      <c r="B232" s="90" t="s">
        <v>147</v>
      </c>
      <c r="C232" s="85"/>
      <c r="D232" s="91"/>
      <c r="E232" s="92"/>
      <c r="F232" s="90" t="s">
        <v>147</v>
      </c>
      <c r="G232" s="85"/>
      <c r="H232" s="91"/>
      <c r="I232" s="92"/>
      <c r="J232" s="90" t="s">
        <v>147</v>
      </c>
      <c r="K232" s="85"/>
      <c r="L232" s="91"/>
      <c r="M232" s="92"/>
      <c r="N232" s="90" t="s">
        <v>147</v>
      </c>
      <c r="O232" s="85"/>
      <c r="P232" s="91"/>
      <c r="Q232" s="92"/>
      <c r="R232" s="90" t="s">
        <v>147</v>
      </c>
      <c r="S232" s="85"/>
      <c r="T232" s="91"/>
      <c r="U232" s="92"/>
      <c r="V232" s="93" t="s">
        <v>147</v>
      </c>
      <c r="W232" s="88"/>
      <c r="X232" s="94"/>
      <c r="Y232" s="95"/>
    </row>
    <row r="233" spans="2:25" ht="12">
      <c r="B233" s="84"/>
      <c r="C233" s="96" t="s">
        <v>139</v>
      </c>
      <c r="D233" s="97"/>
      <c r="E233" s="27">
        <v>0</v>
      </c>
      <c r="F233" s="84"/>
      <c r="G233" s="96" t="s">
        <v>139</v>
      </c>
      <c r="H233" s="85"/>
      <c r="I233" s="27">
        <v>0</v>
      </c>
      <c r="J233" s="84"/>
      <c r="K233" s="96" t="s">
        <v>139</v>
      </c>
      <c r="L233" s="85"/>
      <c r="M233" s="27">
        <v>0</v>
      </c>
      <c r="N233" s="84"/>
      <c r="O233" s="96" t="s">
        <v>139</v>
      </c>
      <c r="P233" s="85"/>
      <c r="Q233" s="27">
        <v>0</v>
      </c>
      <c r="R233" s="84"/>
      <c r="S233" s="96" t="s">
        <v>139</v>
      </c>
      <c r="T233" s="85"/>
      <c r="U233" s="27">
        <v>0</v>
      </c>
      <c r="V233" s="87"/>
      <c r="W233" s="98" t="s">
        <v>139</v>
      </c>
      <c r="X233" s="88"/>
      <c r="Y233" s="99" t="e">
        <f>Y234/(E217+E218)</f>
        <v>#DIV/0!</v>
      </c>
    </row>
    <row r="234" spans="2:25" ht="12">
      <c r="B234" s="84"/>
      <c r="C234" s="96" t="s">
        <v>140</v>
      </c>
      <c r="D234" s="97"/>
      <c r="E234" s="100">
        <f>E233*$E217</f>
        <v>0</v>
      </c>
      <c r="F234" s="84"/>
      <c r="G234" s="96" t="s">
        <v>140</v>
      </c>
      <c r="H234" s="85"/>
      <c r="I234" s="100">
        <f>I233*$E217</f>
        <v>0</v>
      </c>
      <c r="J234" s="84"/>
      <c r="K234" s="96" t="s">
        <v>140</v>
      </c>
      <c r="L234" s="85"/>
      <c r="M234" s="100">
        <f>M233*$E217</f>
        <v>0</v>
      </c>
      <c r="N234" s="84"/>
      <c r="O234" s="96" t="s">
        <v>140</v>
      </c>
      <c r="P234" s="85"/>
      <c r="Q234" s="100">
        <f>Q233*$E218</f>
        <v>0</v>
      </c>
      <c r="R234" s="84"/>
      <c r="S234" s="96" t="s">
        <v>140</v>
      </c>
      <c r="T234" s="85"/>
      <c r="U234" s="100">
        <f>U233*($E217+$E218)</f>
        <v>0</v>
      </c>
      <c r="V234" s="87"/>
      <c r="W234" s="98" t="s">
        <v>140</v>
      </c>
      <c r="X234" s="88"/>
      <c r="Y234" s="101">
        <f>E234+I234+M234+Q234+U234</f>
        <v>0</v>
      </c>
    </row>
    <row r="235" spans="2:25" ht="12">
      <c r="B235" s="84"/>
      <c r="C235" s="96" t="s">
        <v>65</v>
      </c>
      <c r="D235" s="97"/>
      <c r="E235" s="17">
        <v>0</v>
      </c>
      <c r="F235" s="84"/>
      <c r="G235" s="96" t="s">
        <v>65</v>
      </c>
      <c r="H235" s="85"/>
      <c r="I235" s="17">
        <v>0</v>
      </c>
      <c r="J235" s="84"/>
      <c r="K235" s="102"/>
      <c r="L235" s="103"/>
      <c r="M235" s="104"/>
      <c r="N235" s="84"/>
      <c r="O235" s="96" t="s">
        <v>65</v>
      </c>
      <c r="P235" s="85"/>
      <c r="Q235" s="17">
        <v>0</v>
      </c>
      <c r="R235" s="84"/>
      <c r="S235" s="96" t="s">
        <v>141</v>
      </c>
      <c r="T235" s="85"/>
      <c r="U235" s="17">
        <v>0</v>
      </c>
      <c r="V235" s="87"/>
      <c r="W235" s="102"/>
      <c r="X235" s="103"/>
      <c r="Y235" s="134"/>
    </row>
    <row r="236" spans="2:25" ht="12">
      <c r="B236" s="84"/>
      <c r="C236" s="96" t="s">
        <v>66</v>
      </c>
      <c r="D236" s="97"/>
      <c r="E236" s="106">
        <f>Assumptions!$B$22</f>
        <v>0.2</v>
      </c>
      <c r="F236" s="84"/>
      <c r="G236" s="96" t="s">
        <v>66</v>
      </c>
      <c r="H236" s="85"/>
      <c r="I236" s="106">
        <f>Assumptions!$C$22</f>
        <v>1.74</v>
      </c>
      <c r="J236" s="84"/>
      <c r="K236" s="96" t="s">
        <v>66</v>
      </c>
      <c r="L236" s="85"/>
      <c r="M236" s="106">
        <f>Assumptions!$D$22</f>
        <v>2.14</v>
      </c>
      <c r="N236" s="84"/>
      <c r="O236" s="102"/>
      <c r="P236" s="103"/>
      <c r="Q236" s="104"/>
      <c r="R236" s="84"/>
      <c r="S236" s="102"/>
      <c r="T236" s="103"/>
      <c r="U236" s="104"/>
      <c r="V236" s="87"/>
      <c r="W236" s="102"/>
      <c r="X236" s="103"/>
      <c r="Y236" s="134"/>
    </row>
    <row r="237" spans="2:25" ht="12">
      <c r="B237" s="84"/>
      <c r="C237" s="96" t="s">
        <v>69</v>
      </c>
      <c r="D237" s="97"/>
      <c r="E237" s="106">
        <f>Assumptions!$B$23</f>
        <v>0</v>
      </c>
      <c r="F237" s="84"/>
      <c r="G237" s="96" t="s">
        <v>69</v>
      </c>
      <c r="H237" s="85"/>
      <c r="I237" s="106">
        <f>Assumptions!$C$23</f>
        <v>0.13</v>
      </c>
      <c r="J237" s="84"/>
      <c r="K237" s="96" t="s">
        <v>69</v>
      </c>
      <c r="L237" s="85"/>
      <c r="M237" s="106">
        <f>Assumptions!$D$23</f>
        <v>0.13</v>
      </c>
      <c r="N237" s="84"/>
      <c r="O237" s="102"/>
      <c r="P237" s="103"/>
      <c r="Q237" s="104"/>
      <c r="R237" s="84"/>
      <c r="S237" s="102"/>
      <c r="T237" s="103"/>
      <c r="U237" s="104"/>
      <c r="V237" s="87"/>
      <c r="W237" s="102"/>
      <c r="X237" s="103"/>
      <c r="Y237" s="134"/>
    </row>
    <row r="238" spans="2:25" ht="12">
      <c r="B238" s="84"/>
      <c r="C238" s="96" t="s">
        <v>141</v>
      </c>
      <c r="D238" s="97"/>
      <c r="E238" s="107">
        <f>E235+E236+E237</f>
        <v>0.2</v>
      </c>
      <c r="F238" s="84"/>
      <c r="G238" s="96" t="s">
        <v>141</v>
      </c>
      <c r="H238" s="85"/>
      <c r="I238" s="107">
        <f>I235+I236+I237</f>
        <v>1.87</v>
      </c>
      <c r="J238" s="84"/>
      <c r="K238" s="96" t="s">
        <v>141</v>
      </c>
      <c r="L238" s="85"/>
      <c r="M238" s="107">
        <f>M235+M236+M237</f>
        <v>2.27</v>
      </c>
      <c r="N238" s="84"/>
      <c r="O238" s="96" t="s">
        <v>141</v>
      </c>
      <c r="P238" s="85"/>
      <c r="Q238" s="107">
        <f>Q235+Q236+Q237</f>
        <v>0</v>
      </c>
      <c r="R238" s="84"/>
      <c r="S238" s="96" t="s">
        <v>141</v>
      </c>
      <c r="T238" s="85"/>
      <c r="U238" s="107">
        <f>U235+U236+U237</f>
        <v>0</v>
      </c>
      <c r="V238" s="87"/>
      <c r="W238" s="98" t="s">
        <v>141</v>
      </c>
      <c r="X238" s="88"/>
      <c r="Y238" s="108" t="e">
        <f>Y240/Y234/Y239</f>
        <v>#DIV/0!</v>
      </c>
    </row>
    <row r="239" spans="2:25" ht="12.75" thickBot="1">
      <c r="B239" s="109"/>
      <c r="C239" s="110" t="s">
        <v>142</v>
      </c>
      <c r="D239" s="111"/>
      <c r="E239" s="112">
        <f>E229</f>
        <v>0</v>
      </c>
      <c r="F239" s="109"/>
      <c r="G239" s="110" t="s">
        <v>142</v>
      </c>
      <c r="H239" s="113"/>
      <c r="I239" s="112">
        <f>I229</f>
        <v>0</v>
      </c>
      <c r="J239" s="109"/>
      <c r="K239" s="110" t="s">
        <v>142</v>
      </c>
      <c r="L239" s="113"/>
      <c r="M239" s="112">
        <f>M229</f>
        <v>0</v>
      </c>
      <c r="N239" s="109"/>
      <c r="O239" s="110" t="s">
        <v>142</v>
      </c>
      <c r="P239" s="113"/>
      <c r="Q239" s="112">
        <f>Q229</f>
        <v>0</v>
      </c>
      <c r="R239" s="109"/>
      <c r="S239" s="110" t="s">
        <v>142</v>
      </c>
      <c r="T239" s="113"/>
      <c r="U239" s="112">
        <f>U229</f>
        <v>0</v>
      </c>
      <c r="V239" s="114"/>
      <c r="W239" s="115" t="s">
        <v>142</v>
      </c>
      <c r="X239" s="116"/>
      <c r="Y239" s="117">
        <f>Y229</f>
        <v>0</v>
      </c>
    </row>
    <row r="240" spans="2:25" ht="12.75" thickTop="1">
      <c r="B240" s="118"/>
      <c r="C240" s="119" t="s">
        <v>143</v>
      </c>
      <c r="D240" s="120"/>
      <c r="E240" s="121">
        <f>E239*E238*E234</f>
        <v>0</v>
      </c>
      <c r="F240" s="118"/>
      <c r="G240" s="119" t="s">
        <v>143</v>
      </c>
      <c r="H240" s="122"/>
      <c r="I240" s="121">
        <f>I239*I238*I234</f>
        <v>0</v>
      </c>
      <c r="J240" s="118"/>
      <c r="K240" s="119" t="s">
        <v>143</v>
      </c>
      <c r="L240" s="122"/>
      <c r="M240" s="121">
        <f>M239*M238*M234</f>
        <v>0</v>
      </c>
      <c r="N240" s="118"/>
      <c r="O240" s="119" t="s">
        <v>143</v>
      </c>
      <c r="P240" s="122"/>
      <c r="Q240" s="121">
        <f>Q239*Q238*Q234</f>
        <v>0</v>
      </c>
      <c r="R240" s="118"/>
      <c r="S240" s="119" t="s">
        <v>143</v>
      </c>
      <c r="T240" s="122"/>
      <c r="U240" s="121">
        <f>U239*U238*U234</f>
        <v>0</v>
      </c>
      <c r="V240" s="123"/>
      <c r="W240" s="124" t="s">
        <v>143</v>
      </c>
      <c r="X240" s="125"/>
      <c r="Y240" s="135">
        <f>E240+I240+M240+Q240+U240</f>
        <v>0</v>
      </c>
    </row>
    <row r="241" spans="2:25" ht="12">
      <c r="B241" s="127"/>
      <c r="C241" s="128"/>
      <c r="D241" s="129"/>
      <c r="E241" s="130"/>
      <c r="F241" s="127"/>
      <c r="G241" s="128"/>
      <c r="H241" s="128"/>
      <c r="I241" s="130"/>
      <c r="J241" s="127"/>
      <c r="K241" s="128"/>
      <c r="L241" s="128"/>
      <c r="M241" s="130"/>
      <c r="N241" s="127"/>
      <c r="O241" s="128"/>
      <c r="P241" s="128"/>
      <c r="Q241" s="130"/>
      <c r="R241" s="127"/>
      <c r="S241" s="128"/>
      <c r="T241" s="128"/>
      <c r="U241" s="130"/>
      <c r="V241" s="131"/>
      <c r="W241" s="132"/>
      <c r="X241" s="132"/>
      <c r="Y241" s="133"/>
    </row>
    <row r="242" spans="2:25" ht="12">
      <c r="B242" s="90" t="s">
        <v>148</v>
      </c>
      <c r="C242" s="85"/>
      <c r="D242" s="91"/>
      <c r="E242" s="92"/>
      <c r="F242" s="90" t="s">
        <v>148</v>
      </c>
      <c r="G242" s="85"/>
      <c r="H242" s="91"/>
      <c r="I242" s="92"/>
      <c r="J242" s="90" t="s">
        <v>148</v>
      </c>
      <c r="K242" s="85"/>
      <c r="L242" s="91"/>
      <c r="M242" s="92"/>
      <c r="N242" s="90" t="s">
        <v>148</v>
      </c>
      <c r="O242" s="85"/>
      <c r="P242" s="91"/>
      <c r="Q242" s="92"/>
      <c r="R242" s="90" t="s">
        <v>148</v>
      </c>
      <c r="S242" s="85"/>
      <c r="T242" s="91"/>
      <c r="U242" s="92"/>
      <c r="V242" s="93" t="s">
        <v>148</v>
      </c>
      <c r="W242" s="88"/>
      <c r="X242" s="94"/>
      <c r="Y242" s="95"/>
    </row>
    <row r="243" spans="2:25" ht="12">
      <c r="B243" s="84"/>
      <c r="C243" s="96" t="s">
        <v>139</v>
      </c>
      <c r="D243" s="97"/>
      <c r="E243" s="27">
        <v>0</v>
      </c>
      <c r="F243" s="84"/>
      <c r="G243" s="96" t="s">
        <v>139</v>
      </c>
      <c r="H243" s="85"/>
      <c r="I243" s="27">
        <v>0</v>
      </c>
      <c r="J243" s="84"/>
      <c r="K243" s="96" t="s">
        <v>139</v>
      </c>
      <c r="L243" s="85"/>
      <c r="M243" s="27">
        <v>0</v>
      </c>
      <c r="N243" s="84"/>
      <c r="O243" s="96" t="s">
        <v>139</v>
      </c>
      <c r="P243" s="85"/>
      <c r="Q243" s="27">
        <v>0</v>
      </c>
      <c r="R243" s="84"/>
      <c r="S243" s="96" t="s">
        <v>139</v>
      </c>
      <c r="T243" s="85"/>
      <c r="U243" s="27">
        <v>0</v>
      </c>
      <c r="V243" s="87"/>
      <c r="W243" s="98" t="s">
        <v>139</v>
      </c>
      <c r="X243" s="88"/>
      <c r="Y243" s="99" t="e">
        <f>Y244/(E217+E218)</f>
        <v>#DIV/0!</v>
      </c>
    </row>
    <row r="244" spans="2:25" ht="12">
      <c r="B244" s="84"/>
      <c r="C244" s="96" t="s">
        <v>140</v>
      </c>
      <c r="D244" s="97"/>
      <c r="E244" s="100">
        <f>E243*$E217</f>
        <v>0</v>
      </c>
      <c r="F244" s="84"/>
      <c r="G244" s="96" t="s">
        <v>140</v>
      </c>
      <c r="H244" s="85"/>
      <c r="I244" s="100">
        <f>I243*$E217</f>
        <v>0</v>
      </c>
      <c r="J244" s="84"/>
      <c r="K244" s="96" t="s">
        <v>140</v>
      </c>
      <c r="L244" s="85"/>
      <c r="M244" s="100">
        <f>M243*$E217</f>
        <v>0</v>
      </c>
      <c r="N244" s="84"/>
      <c r="O244" s="96" t="s">
        <v>140</v>
      </c>
      <c r="P244" s="85"/>
      <c r="Q244" s="100">
        <f>Q243*$E218</f>
        <v>0</v>
      </c>
      <c r="R244" s="84"/>
      <c r="S244" s="96" t="s">
        <v>140</v>
      </c>
      <c r="T244" s="85"/>
      <c r="U244" s="100">
        <f>U243*($E217+$E218)</f>
        <v>0</v>
      </c>
      <c r="V244" s="87"/>
      <c r="W244" s="98" t="s">
        <v>140</v>
      </c>
      <c r="X244" s="88"/>
      <c r="Y244" s="101">
        <f>E244+I244+M244+Q244+U244</f>
        <v>0</v>
      </c>
    </row>
    <row r="245" spans="2:25" ht="12">
      <c r="B245" s="84"/>
      <c r="C245" s="96" t="s">
        <v>65</v>
      </c>
      <c r="D245" s="97"/>
      <c r="E245" s="17">
        <v>0</v>
      </c>
      <c r="F245" s="84"/>
      <c r="G245" s="96" t="s">
        <v>65</v>
      </c>
      <c r="H245" s="85"/>
      <c r="I245" s="17">
        <v>0</v>
      </c>
      <c r="J245" s="84"/>
      <c r="K245" s="102"/>
      <c r="L245" s="103"/>
      <c r="M245" s="104"/>
      <c r="N245" s="84"/>
      <c r="O245" s="96" t="s">
        <v>65</v>
      </c>
      <c r="P245" s="85"/>
      <c r="Q245" s="17">
        <v>0</v>
      </c>
      <c r="R245" s="84"/>
      <c r="S245" s="96" t="s">
        <v>141</v>
      </c>
      <c r="T245" s="85"/>
      <c r="U245" s="17">
        <v>0</v>
      </c>
      <c r="V245" s="87"/>
      <c r="W245" s="102"/>
      <c r="X245" s="103"/>
      <c r="Y245" s="134"/>
    </row>
    <row r="246" spans="2:25" ht="12">
      <c r="B246" s="84"/>
      <c r="C246" s="96" t="s">
        <v>66</v>
      </c>
      <c r="D246" s="97"/>
      <c r="E246" s="106">
        <f>Assumptions!$B$24</f>
        <v>0.05</v>
      </c>
      <c r="F246" s="84"/>
      <c r="G246" s="96" t="s">
        <v>66</v>
      </c>
      <c r="H246" s="85"/>
      <c r="I246" s="106">
        <f>Assumptions!$C$24</f>
        <v>0.29</v>
      </c>
      <c r="J246" s="84"/>
      <c r="K246" s="96" t="s">
        <v>66</v>
      </c>
      <c r="L246" s="85"/>
      <c r="M246" s="106">
        <f>Assumptions!$D$24</f>
        <v>0.58</v>
      </c>
      <c r="N246" s="84"/>
      <c r="O246" s="102"/>
      <c r="P246" s="103"/>
      <c r="Q246" s="104"/>
      <c r="R246" s="84"/>
      <c r="S246" s="102"/>
      <c r="T246" s="103"/>
      <c r="U246" s="104"/>
      <c r="V246" s="87"/>
      <c r="W246" s="102"/>
      <c r="X246" s="103"/>
      <c r="Y246" s="134"/>
    </row>
    <row r="247" spans="2:25" ht="12">
      <c r="B247" s="84"/>
      <c r="C247" s="96" t="s">
        <v>69</v>
      </c>
      <c r="D247" s="97"/>
      <c r="E247" s="106">
        <f>Assumptions!$B$25</f>
        <v>0</v>
      </c>
      <c r="F247" s="84"/>
      <c r="G247" s="96" t="s">
        <v>69</v>
      </c>
      <c r="H247" s="85"/>
      <c r="I247" s="106">
        <f>Assumptions!$C$25</f>
        <v>0</v>
      </c>
      <c r="J247" s="84"/>
      <c r="K247" s="96" t="s">
        <v>69</v>
      </c>
      <c r="L247" s="85"/>
      <c r="M247" s="106">
        <f>Assumptions!$D$25</f>
        <v>0</v>
      </c>
      <c r="N247" s="84"/>
      <c r="O247" s="102"/>
      <c r="P247" s="103"/>
      <c r="Q247" s="104"/>
      <c r="R247" s="84"/>
      <c r="S247" s="102"/>
      <c r="T247" s="103"/>
      <c r="U247" s="104"/>
      <c r="V247" s="87"/>
      <c r="W247" s="102"/>
      <c r="X247" s="103"/>
      <c r="Y247" s="134"/>
    </row>
    <row r="248" spans="2:25" ht="12">
      <c r="B248" s="84"/>
      <c r="C248" s="96" t="s">
        <v>141</v>
      </c>
      <c r="D248" s="97"/>
      <c r="E248" s="107">
        <f>E245+E246+E247</f>
        <v>0.05</v>
      </c>
      <c r="F248" s="84"/>
      <c r="G248" s="96" t="s">
        <v>141</v>
      </c>
      <c r="H248" s="85"/>
      <c r="I248" s="107">
        <f>I245+I246+I247</f>
        <v>0.29</v>
      </c>
      <c r="J248" s="84"/>
      <c r="K248" s="96" t="s">
        <v>141</v>
      </c>
      <c r="L248" s="85"/>
      <c r="M248" s="107">
        <f>M245+M246+M247</f>
        <v>0.58</v>
      </c>
      <c r="N248" s="84"/>
      <c r="O248" s="96" t="s">
        <v>141</v>
      </c>
      <c r="P248" s="85"/>
      <c r="Q248" s="107">
        <f>Q245+Q246+Q247</f>
        <v>0</v>
      </c>
      <c r="R248" s="84"/>
      <c r="S248" s="96" t="s">
        <v>141</v>
      </c>
      <c r="T248" s="85"/>
      <c r="U248" s="107">
        <f>U245+U246+U247</f>
        <v>0</v>
      </c>
      <c r="V248" s="87"/>
      <c r="W248" s="98" t="s">
        <v>141</v>
      </c>
      <c r="X248" s="88"/>
      <c r="Y248" s="108" t="e">
        <f>Y250/Y244/Y249</f>
        <v>#DIV/0!</v>
      </c>
    </row>
    <row r="249" spans="2:25" ht="12.75" thickBot="1">
      <c r="B249" s="109"/>
      <c r="C249" s="110" t="s">
        <v>142</v>
      </c>
      <c r="D249" s="111"/>
      <c r="E249" s="112">
        <f>E239</f>
        <v>0</v>
      </c>
      <c r="F249" s="109"/>
      <c r="G249" s="110" t="s">
        <v>142</v>
      </c>
      <c r="H249" s="113"/>
      <c r="I249" s="112">
        <f>I239</f>
        <v>0</v>
      </c>
      <c r="J249" s="109"/>
      <c r="K249" s="110" t="s">
        <v>142</v>
      </c>
      <c r="L249" s="113"/>
      <c r="M249" s="112">
        <f>M239</f>
        <v>0</v>
      </c>
      <c r="N249" s="109"/>
      <c r="O249" s="110" t="s">
        <v>142</v>
      </c>
      <c r="P249" s="113"/>
      <c r="Q249" s="112">
        <f>Q239</f>
        <v>0</v>
      </c>
      <c r="R249" s="109"/>
      <c r="S249" s="110" t="s">
        <v>142</v>
      </c>
      <c r="T249" s="113"/>
      <c r="U249" s="112">
        <f>U239</f>
        <v>0</v>
      </c>
      <c r="V249" s="114"/>
      <c r="W249" s="115" t="s">
        <v>142</v>
      </c>
      <c r="X249" s="116"/>
      <c r="Y249" s="117">
        <f>Y239</f>
        <v>0</v>
      </c>
    </row>
    <row r="250" spans="2:25" ht="13.5" thickBot="1" thickTop="1">
      <c r="B250" s="84"/>
      <c r="C250" s="96" t="s">
        <v>143</v>
      </c>
      <c r="D250" s="97"/>
      <c r="E250" s="136">
        <f>E249*E248*E244</f>
        <v>0</v>
      </c>
      <c r="F250" s="84"/>
      <c r="G250" s="96" t="s">
        <v>143</v>
      </c>
      <c r="H250" s="85"/>
      <c r="I250" s="136">
        <f>I249*I248*I244</f>
        <v>0</v>
      </c>
      <c r="J250" s="84"/>
      <c r="K250" s="96" t="s">
        <v>143</v>
      </c>
      <c r="L250" s="85"/>
      <c r="M250" s="136">
        <f>M249*M248*M244</f>
        <v>0</v>
      </c>
      <c r="N250" s="84"/>
      <c r="O250" s="96" t="s">
        <v>143</v>
      </c>
      <c r="P250" s="85"/>
      <c r="Q250" s="136">
        <f>Q249*Q248*Q244</f>
        <v>0</v>
      </c>
      <c r="R250" s="84"/>
      <c r="S250" s="96" t="s">
        <v>143</v>
      </c>
      <c r="T250" s="85"/>
      <c r="U250" s="136">
        <f>U249*U248*U244</f>
        <v>0</v>
      </c>
      <c r="V250" s="87"/>
      <c r="W250" s="98" t="s">
        <v>143</v>
      </c>
      <c r="X250" s="88"/>
      <c r="Y250" s="135">
        <f>E250+I250+M250+Q250+U250</f>
        <v>0</v>
      </c>
    </row>
    <row r="251" spans="2:25" ht="12">
      <c r="B251" s="137"/>
      <c r="C251" s="138"/>
      <c r="D251" s="139"/>
      <c r="E251" s="140"/>
      <c r="F251" s="137"/>
      <c r="G251" s="138"/>
      <c r="H251" s="138"/>
      <c r="I251" s="140"/>
      <c r="J251" s="137"/>
      <c r="K251" s="138"/>
      <c r="L251" s="138"/>
      <c r="M251" s="140"/>
      <c r="N251" s="137"/>
      <c r="O251" s="138"/>
      <c r="P251" s="138"/>
      <c r="Q251" s="140"/>
      <c r="R251" s="137"/>
      <c r="S251" s="138"/>
      <c r="T251" s="138"/>
      <c r="U251" s="140"/>
      <c r="V251" s="137"/>
      <c r="W251" s="138"/>
      <c r="X251" s="138"/>
      <c r="Y251" s="140"/>
    </row>
    <row r="252" spans="2:25" ht="12">
      <c r="B252" s="93" t="s">
        <v>191</v>
      </c>
      <c r="C252" s="88"/>
      <c r="D252" s="94"/>
      <c r="E252" s="95"/>
      <c r="F252" s="93" t="s">
        <v>191</v>
      </c>
      <c r="G252" s="88"/>
      <c r="H252" s="94"/>
      <c r="I252" s="95"/>
      <c r="J252" s="93" t="s">
        <v>191</v>
      </c>
      <c r="K252" s="88"/>
      <c r="L252" s="94"/>
      <c r="M252" s="95"/>
      <c r="N252" s="93" t="s">
        <v>191</v>
      </c>
      <c r="O252" s="88"/>
      <c r="P252" s="94"/>
      <c r="Q252" s="95"/>
      <c r="R252" s="93" t="s">
        <v>191</v>
      </c>
      <c r="S252" s="88"/>
      <c r="T252" s="94"/>
      <c r="U252" s="95"/>
      <c r="V252" s="93" t="s">
        <v>191</v>
      </c>
      <c r="W252" s="88"/>
      <c r="X252" s="94"/>
      <c r="Y252" s="95"/>
    </row>
    <row r="253" spans="2:25" ht="12">
      <c r="B253" s="93"/>
      <c r="C253" s="98" t="s">
        <v>183</v>
      </c>
      <c r="D253" s="141"/>
      <c r="E253" s="142">
        <f>E224*E225*E229</f>
        <v>0</v>
      </c>
      <c r="F253" s="143"/>
      <c r="G253" s="98" t="s">
        <v>183</v>
      </c>
      <c r="H253" s="141"/>
      <c r="I253" s="142">
        <f>I224*I225*I229</f>
        <v>0</v>
      </c>
      <c r="J253" s="143"/>
      <c r="K253" s="98" t="s">
        <v>183</v>
      </c>
      <c r="L253" s="141"/>
      <c r="M253" s="142">
        <f>M224*M225*M229</f>
        <v>0</v>
      </c>
      <c r="N253" s="143"/>
      <c r="O253" s="98" t="s">
        <v>183</v>
      </c>
      <c r="P253" s="141"/>
      <c r="Q253" s="142">
        <f>Q224*Q225*Q229</f>
        <v>0</v>
      </c>
      <c r="R253" s="143"/>
      <c r="S253" s="98" t="s">
        <v>183</v>
      </c>
      <c r="T253" s="141"/>
      <c r="U253" s="142">
        <f>U224*U225*U229</f>
        <v>0</v>
      </c>
      <c r="V253" s="143"/>
      <c r="W253" s="98" t="s">
        <v>183</v>
      </c>
      <c r="X253" s="94"/>
      <c r="Y253" s="142">
        <f>E253+I253+M253+Q253+U253</f>
        <v>0</v>
      </c>
    </row>
    <row r="254" spans="2:25" ht="12">
      <c r="B254" s="93"/>
      <c r="C254" s="98" t="s">
        <v>184</v>
      </c>
      <c r="D254" s="141"/>
      <c r="E254" s="142">
        <f>E234*E235*E239</f>
        <v>0</v>
      </c>
      <c r="F254" s="143"/>
      <c r="G254" s="98" t="s">
        <v>184</v>
      </c>
      <c r="H254" s="141"/>
      <c r="I254" s="142">
        <f>I234*I235*I239</f>
        <v>0</v>
      </c>
      <c r="J254" s="143"/>
      <c r="K254" s="98" t="s">
        <v>184</v>
      </c>
      <c r="L254" s="141"/>
      <c r="M254" s="142">
        <f>M234*M235*M239</f>
        <v>0</v>
      </c>
      <c r="N254" s="143"/>
      <c r="O254" s="98" t="s">
        <v>184</v>
      </c>
      <c r="P254" s="141"/>
      <c r="Q254" s="142">
        <f>Q234*Q235*Q239</f>
        <v>0</v>
      </c>
      <c r="R254" s="143"/>
      <c r="S254" s="98" t="s">
        <v>184</v>
      </c>
      <c r="T254" s="141"/>
      <c r="U254" s="142">
        <f>U234*U235*U239</f>
        <v>0</v>
      </c>
      <c r="V254" s="143"/>
      <c r="W254" s="98" t="s">
        <v>184</v>
      </c>
      <c r="X254" s="94"/>
      <c r="Y254" s="142">
        <f aca="true" t="shared" si="4" ref="Y254:Y261">E254+I254+M254+Q254+U254</f>
        <v>0</v>
      </c>
    </row>
    <row r="255" spans="2:25" ht="12">
      <c r="B255" s="93"/>
      <c r="C255" s="98" t="s">
        <v>185</v>
      </c>
      <c r="D255" s="141"/>
      <c r="E255" s="142">
        <f>E244*E245*E249</f>
        <v>0</v>
      </c>
      <c r="F255" s="143"/>
      <c r="G255" s="98" t="s">
        <v>185</v>
      </c>
      <c r="H255" s="141"/>
      <c r="I255" s="142">
        <f>I244*I245*I249</f>
        <v>0</v>
      </c>
      <c r="J255" s="143"/>
      <c r="K255" s="98" t="s">
        <v>185</v>
      </c>
      <c r="L255" s="141"/>
      <c r="M255" s="142">
        <f>M244*M245*M249</f>
        <v>0</v>
      </c>
      <c r="N255" s="143"/>
      <c r="O255" s="98" t="s">
        <v>185</v>
      </c>
      <c r="P255" s="141"/>
      <c r="Q255" s="142">
        <f>Q244*Q245*Q249</f>
        <v>0</v>
      </c>
      <c r="R255" s="143"/>
      <c r="S255" s="98" t="s">
        <v>185</v>
      </c>
      <c r="T255" s="141"/>
      <c r="U255" s="142">
        <f>U244*U245*U249</f>
        <v>0</v>
      </c>
      <c r="V255" s="143"/>
      <c r="W255" s="98" t="s">
        <v>185</v>
      </c>
      <c r="X255" s="94"/>
      <c r="Y255" s="142">
        <f t="shared" si="4"/>
        <v>0</v>
      </c>
    </row>
    <row r="256" spans="2:25" ht="12">
      <c r="B256" s="93"/>
      <c r="C256" s="98" t="s">
        <v>192</v>
      </c>
      <c r="D256" s="141"/>
      <c r="E256" s="142">
        <f>E224*E226*E229</f>
        <v>0</v>
      </c>
      <c r="F256" s="143"/>
      <c r="G256" s="98" t="s">
        <v>192</v>
      </c>
      <c r="H256" s="141"/>
      <c r="I256" s="142">
        <f>I224*I226*I229</f>
        <v>0</v>
      </c>
      <c r="J256" s="143"/>
      <c r="K256" s="98" t="s">
        <v>192</v>
      </c>
      <c r="L256" s="141"/>
      <c r="M256" s="142">
        <f>M224*M226*M229</f>
        <v>0</v>
      </c>
      <c r="N256" s="143"/>
      <c r="O256" s="98" t="s">
        <v>192</v>
      </c>
      <c r="P256" s="141"/>
      <c r="Q256" s="142">
        <f>Q224*Q226*Q229</f>
        <v>0</v>
      </c>
      <c r="R256" s="143"/>
      <c r="S256" s="98" t="s">
        <v>192</v>
      </c>
      <c r="T256" s="141"/>
      <c r="U256" s="142">
        <f>U224*U226*U229</f>
        <v>0</v>
      </c>
      <c r="V256" s="143"/>
      <c r="W256" s="98" t="s">
        <v>192</v>
      </c>
      <c r="X256" s="94"/>
      <c r="Y256" s="142">
        <f t="shared" si="4"/>
        <v>0</v>
      </c>
    </row>
    <row r="257" spans="2:25" ht="12">
      <c r="B257" s="93"/>
      <c r="C257" s="98" t="s">
        <v>193</v>
      </c>
      <c r="D257" s="141"/>
      <c r="E257" s="142">
        <f>E234*E236*E239</f>
        <v>0</v>
      </c>
      <c r="F257" s="143"/>
      <c r="G257" s="98" t="s">
        <v>193</v>
      </c>
      <c r="H257" s="141"/>
      <c r="I257" s="142">
        <f>I234*I236*I239</f>
        <v>0</v>
      </c>
      <c r="J257" s="143"/>
      <c r="K257" s="98" t="s">
        <v>193</v>
      </c>
      <c r="L257" s="141"/>
      <c r="M257" s="142">
        <f>M234*M236*M239</f>
        <v>0</v>
      </c>
      <c r="N257" s="143"/>
      <c r="O257" s="98" t="s">
        <v>193</v>
      </c>
      <c r="P257" s="141"/>
      <c r="Q257" s="142">
        <f>Q234*Q236*Q239</f>
        <v>0</v>
      </c>
      <c r="R257" s="143"/>
      <c r="S257" s="98" t="s">
        <v>193</v>
      </c>
      <c r="T257" s="141"/>
      <c r="U257" s="142">
        <f>U234*U236*U239</f>
        <v>0</v>
      </c>
      <c r="V257" s="143"/>
      <c r="W257" s="98" t="s">
        <v>193</v>
      </c>
      <c r="X257" s="94"/>
      <c r="Y257" s="142">
        <f t="shared" si="4"/>
        <v>0</v>
      </c>
    </row>
    <row r="258" spans="2:25" ht="12">
      <c r="B258" s="93"/>
      <c r="C258" s="98" t="s">
        <v>194</v>
      </c>
      <c r="D258" s="141"/>
      <c r="E258" s="142">
        <f>E244*E246*E249</f>
        <v>0</v>
      </c>
      <c r="F258" s="143"/>
      <c r="G258" s="98" t="s">
        <v>194</v>
      </c>
      <c r="H258" s="141"/>
      <c r="I258" s="142">
        <f>I244*I246*I249</f>
        <v>0</v>
      </c>
      <c r="J258" s="143"/>
      <c r="K258" s="98" t="s">
        <v>194</v>
      </c>
      <c r="L258" s="141"/>
      <c r="M258" s="142">
        <f>M244*M246*M249</f>
        <v>0</v>
      </c>
      <c r="N258" s="143"/>
      <c r="O258" s="98" t="s">
        <v>194</v>
      </c>
      <c r="P258" s="141"/>
      <c r="Q258" s="142">
        <f>Q244*Q246*Q249</f>
        <v>0</v>
      </c>
      <c r="R258" s="143"/>
      <c r="S258" s="98" t="s">
        <v>194</v>
      </c>
      <c r="T258" s="141"/>
      <c r="U258" s="142">
        <f>U244*U246*U249</f>
        <v>0</v>
      </c>
      <c r="V258" s="143"/>
      <c r="W258" s="98" t="s">
        <v>194</v>
      </c>
      <c r="X258" s="94"/>
      <c r="Y258" s="142">
        <f t="shared" si="4"/>
        <v>0</v>
      </c>
    </row>
    <row r="259" spans="2:25" ht="12">
      <c r="B259" s="93"/>
      <c r="C259" s="98" t="s">
        <v>195</v>
      </c>
      <c r="D259" s="141"/>
      <c r="E259" s="142">
        <f>E224*E227*E229</f>
        <v>0</v>
      </c>
      <c r="F259" s="143"/>
      <c r="G259" s="98" t="s">
        <v>195</v>
      </c>
      <c r="H259" s="141"/>
      <c r="I259" s="142">
        <f>I224*I227*I229</f>
        <v>0</v>
      </c>
      <c r="J259" s="143"/>
      <c r="K259" s="98" t="s">
        <v>195</v>
      </c>
      <c r="L259" s="141"/>
      <c r="M259" s="142">
        <f>M224*M227*M229</f>
        <v>0</v>
      </c>
      <c r="N259" s="143"/>
      <c r="O259" s="98" t="s">
        <v>195</v>
      </c>
      <c r="P259" s="141"/>
      <c r="Q259" s="142">
        <f>Q224*Q227*Q229</f>
        <v>0</v>
      </c>
      <c r="R259" s="143"/>
      <c r="S259" s="98" t="s">
        <v>195</v>
      </c>
      <c r="T259" s="141"/>
      <c r="U259" s="142">
        <f>U224*U227*U229</f>
        <v>0</v>
      </c>
      <c r="V259" s="143"/>
      <c r="W259" s="98" t="s">
        <v>195</v>
      </c>
      <c r="X259" s="94"/>
      <c r="Y259" s="142">
        <f t="shared" si="4"/>
        <v>0</v>
      </c>
    </row>
    <row r="260" spans="2:25" ht="12">
      <c r="B260" s="144"/>
      <c r="C260" s="98" t="s">
        <v>196</v>
      </c>
      <c r="D260" s="98"/>
      <c r="E260" s="142">
        <f>E234*E237*E239</f>
        <v>0</v>
      </c>
      <c r="F260" s="145"/>
      <c r="G260" s="98" t="s">
        <v>196</v>
      </c>
      <c r="H260" s="98"/>
      <c r="I260" s="142">
        <f>I234*I237*I239</f>
        <v>0</v>
      </c>
      <c r="J260" s="145"/>
      <c r="K260" s="98" t="s">
        <v>196</v>
      </c>
      <c r="L260" s="98"/>
      <c r="M260" s="142">
        <f>M234*M237*M239</f>
        <v>0</v>
      </c>
      <c r="N260" s="145"/>
      <c r="O260" s="98" t="s">
        <v>196</v>
      </c>
      <c r="P260" s="98"/>
      <c r="Q260" s="142">
        <f>Q234*Q237*Q239</f>
        <v>0</v>
      </c>
      <c r="R260" s="145"/>
      <c r="S260" s="98" t="s">
        <v>196</v>
      </c>
      <c r="T260" s="98"/>
      <c r="U260" s="142">
        <f>U234*U237*U239</f>
        <v>0</v>
      </c>
      <c r="V260" s="145"/>
      <c r="W260" s="98" t="s">
        <v>196</v>
      </c>
      <c r="X260" s="146"/>
      <c r="Y260" s="142">
        <f t="shared" si="4"/>
        <v>0</v>
      </c>
    </row>
    <row r="261" spans="2:25" ht="12.75" thickBot="1">
      <c r="B261" s="147"/>
      <c r="C261" s="115" t="s">
        <v>197</v>
      </c>
      <c r="D261" s="115"/>
      <c r="E261" s="148">
        <f>E244*E247*E249</f>
        <v>0</v>
      </c>
      <c r="F261" s="149"/>
      <c r="G261" s="115" t="s">
        <v>197</v>
      </c>
      <c r="H261" s="115"/>
      <c r="I261" s="148">
        <f>I244*I247*I249</f>
        <v>0</v>
      </c>
      <c r="J261" s="149"/>
      <c r="K261" s="115" t="s">
        <v>197</v>
      </c>
      <c r="L261" s="115"/>
      <c r="M261" s="148">
        <f>M244*M247*M249</f>
        <v>0</v>
      </c>
      <c r="N261" s="149"/>
      <c r="O261" s="115" t="s">
        <v>197</v>
      </c>
      <c r="P261" s="115"/>
      <c r="Q261" s="148">
        <f>Q244*Q247*Q249</f>
        <v>0</v>
      </c>
      <c r="R261" s="149"/>
      <c r="S261" s="115" t="s">
        <v>197</v>
      </c>
      <c r="T261" s="115"/>
      <c r="U261" s="148">
        <f>U244*U247*U249</f>
        <v>0</v>
      </c>
      <c r="V261" s="149"/>
      <c r="W261" s="115" t="s">
        <v>197</v>
      </c>
      <c r="X261" s="150"/>
      <c r="Y261" s="148">
        <f t="shared" si="4"/>
        <v>0</v>
      </c>
    </row>
    <row r="262" spans="2:25" ht="13.5" thickBot="1" thickTop="1">
      <c r="B262" s="151"/>
      <c r="C262" s="152" t="s">
        <v>143</v>
      </c>
      <c r="D262" s="152"/>
      <c r="E262" s="153">
        <f>SUM(E253:E261)</f>
        <v>0</v>
      </c>
      <c r="F262" s="154"/>
      <c r="G262" s="155" t="s">
        <v>143</v>
      </c>
      <c r="H262" s="155"/>
      <c r="I262" s="153">
        <f>SUM(I253:I261)</f>
        <v>0</v>
      </c>
      <c r="J262" s="154"/>
      <c r="K262" s="155" t="s">
        <v>143</v>
      </c>
      <c r="L262" s="155"/>
      <c r="M262" s="153">
        <f>SUM(M253:M261)</f>
        <v>0</v>
      </c>
      <c r="N262" s="154"/>
      <c r="O262" s="155" t="s">
        <v>143</v>
      </c>
      <c r="P262" s="156"/>
      <c r="Q262" s="153">
        <f>SUM(Q253:Q261)</f>
        <v>0</v>
      </c>
      <c r="R262" s="154"/>
      <c r="S262" s="155" t="s">
        <v>143</v>
      </c>
      <c r="T262" s="156"/>
      <c r="U262" s="153">
        <f>SUM(U253:U261)</f>
        <v>0</v>
      </c>
      <c r="V262" s="154"/>
      <c r="W262" s="155" t="s">
        <v>143</v>
      </c>
      <c r="X262" s="156"/>
      <c r="Y262" s="153">
        <f>SUM(Y253:Y261)</f>
        <v>0</v>
      </c>
    </row>
    <row r="268" ht="12.75" thickBot="1"/>
    <row r="269" spans="2:25" ht="12">
      <c r="B269" s="72" t="s">
        <v>149</v>
      </c>
      <c r="C269" s="73"/>
      <c r="D269" s="74"/>
      <c r="E269" s="406" t="str">
        <f>Assumptions!G$4</f>
        <v>F</v>
      </c>
      <c r="F269" s="406"/>
      <c r="G269" s="407"/>
      <c r="Y269" s="34" t="s">
        <v>173</v>
      </c>
    </row>
    <row r="270" spans="2:7" ht="12">
      <c r="B270" s="76" t="s">
        <v>71</v>
      </c>
      <c r="C270" s="77"/>
      <c r="D270" s="78"/>
      <c r="E270" s="408">
        <f>Assumptions!G$5</f>
        <v>0</v>
      </c>
      <c r="F270" s="408"/>
      <c r="G270" s="409"/>
    </row>
    <row r="271" spans="2:7" ht="12">
      <c r="B271" s="79" t="s">
        <v>72</v>
      </c>
      <c r="C271" s="80"/>
      <c r="D271" s="81"/>
      <c r="E271" s="408">
        <f>Assumptions!G$6</f>
        <v>0</v>
      </c>
      <c r="F271" s="408"/>
      <c r="G271" s="409"/>
    </row>
    <row r="272" spans="2:9" ht="12.75" thickBot="1">
      <c r="B272" s="82" t="s">
        <v>142</v>
      </c>
      <c r="C272" s="80"/>
      <c r="D272" s="81"/>
      <c r="E272" s="410">
        <f>Assumptions!G$7</f>
        <v>0</v>
      </c>
      <c r="F272" s="410"/>
      <c r="G272" s="411"/>
      <c r="H272" s="83"/>
      <c r="I272" s="83"/>
    </row>
    <row r="273" spans="2:25" ht="12.75" thickBot="1">
      <c r="B273" s="403" t="s">
        <v>144</v>
      </c>
      <c r="C273" s="404"/>
      <c r="D273" s="404"/>
      <c r="E273" s="405"/>
      <c r="F273" s="403" t="s">
        <v>145</v>
      </c>
      <c r="G273" s="404"/>
      <c r="H273" s="404"/>
      <c r="I273" s="405"/>
      <c r="J273" s="403" t="s">
        <v>150</v>
      </c>
      <c r="K273" s="404"/>
      <c r="L273" s="404"/>
      <c r="M273" s="405"/>
      <c r="N273" s="403" t="s">
        <v>70</v>
      </c>
      <c r="O273" s="404"/>
      <c r="P273" s="404"/>
      <c r="Q273" s="405"/>
      <c r="R273" s="403" t="s">
        <v>86</v>
      </c>
      <c r="S273" s="404"/>
      <c r="T273" s="404"/>
      <c r="U273" s="405"/>
      <c r="V273" s="403" t="s">
        <v>190</v>
      </c>
      <c r="W273" s="404"/>
      <c r="X273" s="404"/>
      <c r="Y273" s="405"/>
    </row>
    <row r="274" spans="2:25" ht="12">
      <c r="B274" s="84"/>
      <c r="C274" s="85"/>
      <c r="D274" s="85"/>
      <c r="E274" s="86"/>
      <c r="F274" s="84"/>
      <c r="G274" s="85"/>
      <c r="H274" s="85"/>
      <c r="I274" s="86"/>
      <c r="J274" s="84"/>
      <c r="K274" s="85"/>
      <c r="L274" s="85"/>
      <c r="M274" s="86"/>
      <c r="N274" s="84"/>
      <c r="O274" s="85"/>
      <c r="P274" s="85"/>
      <c r="Q274" s="86"/>
      <c r="R274" s="84"/>
      <c r="S274" s="85"/>
      <c r="T274" s="85"/>
      <c r="U274" s="86"/>
      <c r="V274" s="87"/>
      <c r="W274" s="88"/>
      <c r="X274" s="88"/>
      <c r="Y274" s="89"/>
    </row>
    <row r="275" spans="2:25" ht="12">
      <c r="B275" s="90" t="s">
        <v>146</v>
      </c>
      <c r="C275" s="85"/>
      <c r="D275" s="91"/>
      <c r="E275" s="92"/>
      <c r="F275" s="90" t="s">
        <v>146</v>
      </c>
      <c r="G275" s="85"/>
      <c r="H275" s="91"/>
      <c r="I275" s="92"/>
      <c r="J275" s="90" t="s">
        <v>146</v>
      </c>
      <c r="K275" s="85"/>
      <c r="L275" s="91"/>
      <c r="M275" s="92"/>
      <c r="N275" s="90" t="s">
        <v>146</v>
      </c>
      <c r="O275" s="85"/>
      <c r="P275" s="91"/>
      <c r="Q275" s="92"/>
      <c r="R275" s="90" t="s">
        <v>146</v>
      </c>
      <c r="S275" s="85"/>
      <c r="T275" s="91"/>
      <c r="U275" s="92"/>
      <c r="V275" s="93" t="s">
        <v>146</v>
      </c>
      <c r="W275" s="88"/>
      <c r="X275" s="94"/>
      <c r="Y275" s="95"/>
    </row>
    <row r="276" spans="2:25" ht="12">
      <c r="B276" s="84"/>
      <c r="C276" s="96" t="s">
        <v>139</v>
      </c>
      <c r="D276" s="97"/>
      <c r="E276" s="27">
        <v>0</v>
      </c>
      <c r="F276" s="84"/>
      <c r="G276" s="96" t="s">
        <v>139</v>
      </c>
      <c r="H276" s="85"/>
      <c r="I276" s="27">
        <v>0</v>
      </c>
      <c r="J276" s="84"/>
      <c r="K276" s="96" t="s">
        <v>139</v>
      </c>
      <c r="L276" s="85"/>
      <c r="M276" s="27">
        <v>0</v>
      </c>
      <c r="N276" s="84"/>
      <c r="O276" s="96" t="s">
        <v>139</v>
      </c>
      <c r="P276" s="85"/>
      <c r="Q276" s="27">
        <v>0</v>
      </c>
      <c r="R276" s="84"/>
      <c r="S276" s="96" t="s">
        <v>139</v>
      </c>
      <c r="T276" s="85"/>
      <c r="U276" s="27">
        <v>0</v>
      </c>
      <c r="V276" s="87"/>
      <c r="W276" s="98" t="s">
        <v>139</v>
      </c>
      <c r="X276" s="88"/>
      <c r="Y276" s="99" t="e">
        <f>Y277/(E270+E271)</f>
        <v>#DIV/0!</v>
      </c>
    </row>
    <row r="277" spans="2:25" ht="12">
      <c r="B277" s="84"/>
      <c r="C277" s="96" t="s">
        <v>140</v>
      </c>
      <c r="D277" s="97"/>
      <c r="E277" s="100">
        <f>E276*$E270</f>
        <v>0</v>
      </c>
      <c r="F277" s="84"/>
      <c r="G277" s="96" t="s">
        <v>140</v>
      </c>
      <c r="H277" s="85"/>
      <c r="I277" s="100">
        <f>I276*$E270</f>
        <v>0</v>
      </c>
      <c r="J277" s="84"/>
      <c r="K277" s="96" t="s">
        <v>140</v>
      </c>
      <c r="L277" s="85"/>
      <c r="M277" s="100">
        <f>M276*$E270</f>
        <v>0</v>
      </c>
      <c r="N277" s="84"/>
      <c r="O277" s="96" t="s">
        <v>140</v>
      </c>
      <c r="P277" s="85"/>
      <c r="Q277" s="100">
        <f>Q276*$E271</f>
        <v>0</v>
      </c>
      <c r="R277" s="84"/>
      <c r="S277" s="96" t="s">
        <v>140</v>
      </c>
      <c r="T277" s="85"/>
      <c r="U277" s="100">
        <f>U276*($E271+$E270)</f>
        <v>0</v>
      </c>
      <c r="V277" s="87"/>
      <c r="W277" s="98" t="s">
        <v>140</v>
      </c>
      <c r="X277" s="88"/>
      <c r="Y277" s="101">
        <f>E277+I277+M277+Q277+U277</f>
        <v>0</v>
      </c>
    </row>
    <row r="278" spans="2:25" ht="12">
      <c r="B278" s="84"/>
      <c r="C278" s="96" t="s">
        <v>65</v>
      </c>
      <c r="D278" s="97"/>
      <c r="E278" s="17">
        <v>0</v>
      </c>
      <c r="F278" s="84"/>
      <c r="G278" s="96" t="s">
        <v>65</v>
      </c>
      <c r="H278" s="85"/>
      <c r="I278" s="17">
        <v>0</v>
      </c>
      <c r="J278" s="84"/>
      <c r="K278" s="102"/>
      <c r="L278" s="103"/>
      <c r="M278" s="104"/>
      <c r="N278" s="84"/>
      <c r="O278" s="96" t="s">
        <v>65</v>
      </c>
      <c r="P278" s="85"/>
      <c r="Q278" s="17">
        <v>0</v>
      </c>
      <c r="R278" s="84"/>
      <c r="S278" s="96" t="s">
        <v>141</v>
      </c>
      <c r="T278" s="85"/>
      <c r="U278" s="17">
        <v>0</v>
      </c>
      <c r="V278" s="87"/>
      <c r="W278" s="102"/>
      <c r="X278" s="103"/>
      <c r="Y278" s="105"/>
    </row>
    <row r="279" spans="2:25" ht="12">
      <c r="B279" s="84"/>
      <c r="C279" s="96" t="s">
        <v>66</v>
      </c>
      <c r="D279" s="97"/>
      <c r="E279" s="106">
        <f>Assumptions!$B$20</f>
        <v>0.22</v>
      </c>
      <c r="F279" s="84"/>
      <c r="G279" s="96" t="s">
        <v>66</v>
      </c>
      <c r="H279" s="85"/>
      <c r="I279" s="106">
        <f>Assumptions!$C$20</f>
        <v>0.87</v>
      </c>
      <c r="J279" s="84"/>
      <c r="K279" s="96" t="s">
        <v>66</v>
      </c>
      <c r="L279" s="85"/>
      <c r="M279" s="106">
        <f>Assumptions!$D$20</f>
        <v>1.17</v>
      </c>
      <c r="N279" s="84"/>
      <c r="O279" s="102"/>
      <c r="P279" s="103"/>
      <c r="Q279" s="104"/>
      <c r="R279" s="84"/>
      <c r="S279" s="102"/>
      <c r="T279" s="103"/>
      <c r="U279" s="104"/>
      <c r="V279" s="87"/>
      <c r="W279" s="102"/>
      <c r="X279" s="103"/>
      <c r="Y279" s="105"/>
    </row>
    <row r="280" spans="2:25" ht="12">
      <c r="B280" s="84"/>
      <c r="C280" s="96" t="s">
        <v>69</v>
      </c>
      <c r="D280" s="97"/>
      <c r="E280" s="106">
        <f>Assumptions!$B$21</f>
        <v>0</v>
      </c>
      <c r="F280" s="84"/>
      <c r="G280" s="96" t="s">
        <v>69</v>
      </c>
      <c r="H280" s="85"/>
      <c r="I280" s="106">
        <f>Assumptions!$C$21</f>
        <v>0</v>
      </c>
      <c r="J280" s="84"/>
      <c r="K280" s="96" t="s">
        <v>69</v>
      </c>
      <c r="L280" s="85"/>
      <c r="M280" s="106">
        <f>Assumptions!$D$21</f>
        <v>0</v>
      </c>
      <c r="N280" s="84"/>
      <c r="O280" s="102"/>
      <c r="P280" s="103"/>
      <c r="Q280" s="104"/>
      <c r="R280" s="84"/>
      <c r="S280" s="102"/>
      <c r="T280" s="103"/>
      <c r="U280" s="104"/>
      <c r="V280" s="87"/>
      <c r="W280" s="102"/>
      <c r="X280" s="103"/>
      <c r="Y280" s="105"/>
    </row>
    <row r="281" spans="2:25" ht="12">
      <c r="B281" s="84"/>
      <c r="C281" s="96" t="s">
        <v>141</v>
      </c>
      <c r="D281" s="97"/>
      <c r="E281" s="107">
        <f>E278+E279+E280</f>
        <v>0.22</v>
      </c>
      <c r="F281" s="84"/>
      <c r="G281" s="96" t="s">
        <v>141</v>
      </c>
      <c r="H281" s="85"/>
      <c r="I281" s="107">
        <f>I278+I279+I280</f>
        <v>0.87</v>
      </c>
      <c r="J281" s="84"/>
      <c r="K281" s="96" t="s">
        <v>141</v>
      </c>
      <c r="L281" s="85"/>
      <c r="M281" s="107">
        <f>M278+M279+M280</f>
        <v>1.17</v>
      </c>
      <c r="N281" s="84"/>
      <c r="O281" s="96" t="s">
        <v>141</v>
      </c>
      <c r="P281" s="85"/>
      <c r="Q281" s="107">
        <f>Q278+Q279+Q280</f>
        <v>0</v>
      </c>
      <c r="R281" s="84"/>
      <c r="S281" s="96" t="s">
        <v>141</v>
      </c>
      <c r="T281" s="85"/>
      <c r="U281" s="107">
        <f>U278+U279+U280</f>
        <v>0</v>
      </c>
      <c r="V281" s="87"/>
      <c r="W281" s="98" t="s">
        <v>141</v>
      </c>
      <c r="X281" s="88"/>
      <c r="Y281" s="108" t="e">
        <f>Y283/Y277/Y282</f>
        <v>#DIV/0!</v>
      </c>
    </row>
    <row r="282" spans="2:25" ht="12.75" thickBot="1">
      <c r="B282" s="109"/>
      <c r="C282" s="110" t="s">
        <v>142</v>
      </c>
      <c r="D282" s="111"/>
      <c r="E282" s="112">
        <f>$E272</f>
        <v>0</v>
      </c>
      <c r="F282" s="109"/>
      <c r="G282" s="110" t="s">
        <v>142</v>
      </c>
      <c r="H282" s="113"/>
      <c r="I282" s="112">
        <f>$E272</f>
        <v>0</v>
      </c>
      <c r="J282" s="109"/>
      <c r="K282" s="110" t="s">
        <v>142</v>
      </c>
      <c r="L282" s="113"/>
      <c r="M282" s="112">
        <f>$E272</f>
        <v>0</v>
      </c>
      <c r="N282" s="109"/>
      <c r="O282" s="110" t="s">
        <v>142</v>
      </c>
      <c r="P282" s="113"/>
      <c r="Q282" s="112">
        <f>$E272</f>
        <v>0</v>
      </c>
      <c r="R282" s="109"/>
      <c r="S282" s="110" t="s">
        <v>142</v>
      </c>
      <c r="T282" s="113"/>
      <c r="U282" s="112">
        <f>$E272</f>
        <v>0</v>
      </c>
      <c r="V282" s="114"/>
      <c r="W282" s="115" t="s">
        <v>142</v>
      </c>
      <c r="X282" s="116"/>
      <c r="Y282" s="117">
        <f>E272</f>
        <v>0</v>
      </c>
    </row>
    <row r="283" spans="2:25" ht="12.75" thickTop="1">
      <c r="B283" s="118"/>
      <c r="C283" s="119" t="s">
        <v>143</v>
      </c>
      <c r="D283" s="120"/>
      <c r="E283" s="121">
        <f>E282*E281*E277</f>
        <v>0</v>
      </c>
      <c r="F283" s="118"/>
      <c r="G283" s="119" t="s">
        <v>143</v>
      </c>
      <c r="H283" s="122"/>
      <c r="I283" s="121">
        <f>I282*I281*I277</f>
        <v>0</v>
      </c>
      <c r="J283" s="118"/>
      <c r="K283" s="119" t="s">
        <v>143</v>
      </c>
      <c r="L283" s="122"/>
      <c r="M283" s="121">
        <f>M282*M281*M277</f>
        <v>0</v>
      </c>
      <c r="N283" s="118"/>
      <c r="O283" s="119" t="s">
        <v>143</v>
      </c>
      <c r="P283" s="122"/>
      <c r="Q283" s="121">
        <f>Q282*Q281*Q277</f>
        <v>0</v>
      </c>
      <c r="R283" s="118"/>
      <c r="S283" s="119" t="s">
        <v>143</v>
      </c>
      <c r="T283" s="122"/>
      <c r="U283" s="121">
        <f>U282*U281*U277</f>
        <v>0</v>
      </c>
      <c r="V283" s="123"/>
      <c r="W283" s="124" t="s">
        <v>143</v>
      </c>
      <c r="X283" s="125"/>
      <c r="Y283" s="126">
        <f>E283+I283+M283+Q283+U283</f>
        <v>0</v>
      </c>
    </row>
    <row r="284" spans="2:25" ht="12">
      <c r="B284" s="127"/>
      <c r="C284" s="128"/>
      <c r="D284" s="129"/>
      <c r="E284" s="130"/>
      <c r="F284" s="127"/>
      <c r="G284" s="128"/>
      <c r="H284" s="128"/>
      <c r="I284" s="130"/>
      <c r="J284" s="127"/>
      <c r="K284" s="128"/>
      <c r="L284" s="128"/>
      <c r="M284" s="130"/>
      <c r="N284" s="127"/>
      <c r="O284" s="128"/>
      <c r="P284" s="128"/>
      <c r="Q284" s="130"/>
      <c r="R284" s="127"/>
      <c r="S284" s="128"/>
      <c r="T284" s="128"/>
      <c r="U284" s="130"/>
      <c r="V284" s="131"/>
      <c r="W284" s="132"/>
      <c r="X284" s="132"/>
      <c r="Y284" s="133"/>
    </row>
    <row r="285" spans="2:25" ht="12">
      <c r="B285" s="90" t="s">
        <v>147</v>
      </c>
      <c r="C285" s="85"/>
      <c r="D285" s="91"/>
      <c r="E285" s="92"/>
      <c r="F285" s="90" t="s">
        <v>147</v>
      </c>
      <c r="G285" s="85"/>
      <c r="H285" s="91"/>
      <c r="I285" s="92"/>
      <c r="J285" s="90" t="s">
        <v>147</v>
      </c>
      <c r="K285" s="85"/>
      <c r="L285" s="91"/>
      <c r="M285" s="92"/>
      <c r="N285" s="90" t="s">
        <v>147</v>
      </c>
      <c r="O285" s="85"/>
      <c r="P285" s="91"/>
      <c r="Q285" s="92"/>
      <c r="R285" s="90" t="s">
        <v>147</v>
      </c>
      <c r="S285" s="85"/>
      <c r="T285" s="91"/>
      <c r="U285" s="92"/>
      <c r="V285" s="93" t="s">
        <v>147</v>
      </c>
      <c r="W285" s="88"/>
      <c r="X285" s="94"/>
      <c r="Y285" s="95"/>
    </row>
    <row r="286" spans="2:25" ht="12">
      <c r="B286" s="84"/>
      <c r="C286" s="96" t="s">
        <v>139</v>
      </c>
      <c r="D286" s="97"/>
      <c r="E286" s="27">
        <v>0</v>
      </c>
      <c r="F286" s="84"/>
      <c r="G286" s="96" t="s">
        <v>139</v>
      </c>
      <c r="H286" s="85"/>
      <c r="I286" s="27">
        <v>0</v>
      </c>
      <c r="J286" s="84"/>
      <c r="K286" s="96" t="s">
        <v>139</v>
      </c>
      <c r="L286" s="85"/>
      <c r="M286" s="27">
        <v>0</v>
      </c>
      <c r="N286" s="84"/>
      <c r="O286" s="96" t="s">
        <v>139</v>
      </c>
      <c r="P286" s="85"/>
      <c r="Q286" s="27">
        <v>0</v>
      </c>
      <c r="R286" s="84"/>
      <c r="S286" s="96" t="s">
        <v>139</v>
      </c>
      <c r="T286" s="85"/>
      <c r="U286" s="27">
        <v>0</v>
      </c>
      <c r="V286" s="87"/>
      <c r="W286" s="98" t="s">
        <v>139</v>
      </c>
      <c r="X286" s="88"/>
      <c r="Y286" s="99" t="e">
        <f>Y287/(E270+E271)</f>
        <v>#DIV/0!</v>
      </c>
    </row>
    <row r="287" spans="2:25" ht="12">
      <c r="B287" s="84"/>
      <c r="C287" s="96" t="s">
        <v>140</v>
      </c>
      <c r="D287" s="97"/>
      <c r="E287" s="100">
        <f>E286*$E270</f>
        <v>0</v>
      </c>
      <c r="F287" s="84"/>
      <c r="G287" s="96" t="s">
        <v>140</v>
      </c>
      <c r="H287" s="85"/>
      <c r="I287" s="100">
        <f>I286*$E270</f>
        <v>0</v>
      </c>
      <c r="J287" s="84"/>
      <c r="K287" s="96" t="s">
        <v>140</v>
      </c>
      <c r="L287" s="85"/>
      <c r="M287" s="100">
        <f>M286*$E270</f>
        <v>0</v>
      </c>
      <c r="N287" s="84"/>
      <c r="O287" s="96" t="s">
        <v>140</v>
      </c>
      <c r="P287" s="85"/>
      <c r="Q287" s="100">
        <f>Q286*$E271</f>
        <v>0</v>
      </c>
      <c r="R287" s="84"/>
      <c r="S287" s="96" t="s">
        <v>140</v>
      </c>
      <c r="T287" s="85"/>
      <c r="U287" s="100">
        <f>U286*($E270+$E271)</f>
        <v>0</v>
      </c>
      <c r="V287" s="87"/>
      <c r="W287" s="98" t="s">
        <v>140</v>
      </c>
      <c r="X287" s="88"/>
      <c r="Y287" s="101">
        <f>E287+I287+M287+Q287+U287</f>
        <v>0</v>
      </c>
    </row>
    <row r="288" spans="2:25" ht="12">
      <c r="B288" s="84"/>
      <c r="C288" s="96" t="s">
        <v>65</v>
      </c>
      <c r="D288" s="97"/>
      <c r="E288" s="17">
        <v>0</v>
      </c>
      <c r="F288" s="84"/>
      <c r="G288" s="96" t="s">
        <v>65</v>
      </c>
      <c r="H288" s="85"/>
      <c r="I288" s="17">
        <v>0</v>
      </c>
      <c r="J288" s="84"/>
      <c r="K288" s="102"/>
      <c r="L288" s="103"/>
      <c r="M288" s="104"/>
      <c r="N288" s="84"/>
      <c r="O288" s="96" t="s">
        <v>65</v>
      </c>
      <c r="P288" s="85"/>
      <c r="Q288" s="17">
        <v>0</v>
      </c>
      <c r="R288" s="84"/>
      <c r="S288" s="96" t="s">
        <v>141</v>
      </c>
      <c r="T288" s="85"/>
      <c r="U288" s="17">
        <v>0</v>
      </c>
      <c r="V288" s="87"/>
      <c r="W288" s="102"/>
      <c r="X288" s="103"/>
      <c r="Y288" s="134"/>
    </row>
    <row r="289" spans="2:25" ht="12">
      <c r="B289" s="84"/>
      <c r="C289" s="96" t="s">
        <v>66</v>
      </c>
      <c r="D289" s="97"/>
      <c r="E289" s="106">
        <f>Assumptions!$B$22</f>
        <v>0.2</v>
      </c>
      <c r="F289" s="84"/>
      <c r="G289" s="96" t="s">
        <v>66</v>
      </c>
      <c r="H289" s="85"/>
      <c r="I289" s="106">
        <f>Assumptions!$C$22</f>
        <v>1.74</v>
      </c>
      <c r="J289" s="84"/>
      <c r="K289" s="96" t="s">
        <v>66</v>
      </c>
      <c r="L289" s="85"/>
      <c r="M289" s="106">
        <f>Assumptions!$D$22</f>
        <v>2.14</v>
      </c>
      <c r="N289" s="84"/>
      <c r="O289" s="102"/>
      <c r="P289" s="103"/>
      <c r="Q289" s="104"/>
      <c r="R289" s="84"/>
      <c r="S289" s="102"/>
      <c r="T289" s="103"/>
      <c r="U289" s="104"/>
      <c r="V289" s="87"/>
      <c r="W289" s="102"/>
      <c r="X289" s="103"/>
      <c r="Y289" s="134"/>
    </row>
    <row r="290" spans="2:25" ht="12">
      <c r="B290" s="84"/>
      <c r="C290" s="96" t="s">
        <v>69</v>
      </c>
      <c r="D290" s="97"/>
      <c r="E290" s="106">
        <f>Assumptions!$B$23</f>
        <v>0</v>
      </c>
      <c r="F290" s="84"/>
      <c r="G290" s="96" t="s">
        <v>69</v>
      </c>
      <c r="H290" s="85"/>
      <c r="I290" s="106">
        <f>Assumptions!$C$23</f>
        <v>0.13</v>
      </c>
      <c r="J290" s="84"/>
      <c r="K290" s="96" t="s">
        <v>69</v>
      </c>
      <c r="L290" s="85"/>
      <c r="M290" s="106">
        <f>Assumptions!$D$23</f>
        <v>0.13</v>
      </c>
      <c r="N290" s="84"/>
      <c r="O290" s="102"/>
      <c r="P290" s="103"/>
      <c r="Q290" s="104"/>
      <c r="R290" s="84"/>
      <c r="S290" s="102"/>
      <c r="T290" s="103"/>
      <c r="U290" s="104"/>
      <c r="V290" s="87"/>
      <c r="W290" s="102"/>
      <c r="X290" s="103"/>
      <c r="Y290" s="134"/>
    </row>
    <row r="291" spans="2:25" ht="12">
      <c r="B291" s="84"/>
      <c r="C291" s="96" t="s">
        <v>141</v>
      </c>
      <c r="D291" s="97"/>
      <c r="E291" s="107">
        <f>E288+E289+E290</f>
        <v>0.2</v>
      </c>
      <c r="F291" s="84"/>
      <c r="G291" s="96" t="s">
        <v>141</v>
      </c>
      <c r="H291" s="85"/>
      <c r="I291" s="107">
        <f>I288+I289+I290</f>
        <v>1.87</v>
      </c>
      <c r="J291" s="84"/>
      <c r="K291" s="96" t="s">
        <v>141</v>
      </c>
      <c r="L291" s="85"/>
      <c r="M291" s="107">
        <f>M288+M289+M290</f>
        <v>2.27</v>
      </c>
      <c r="N291" s="84"/>
      <c r="O291" s="96" t="s">
        <v>141</v>
      </c>
      <c r="P291" s="85"/>
      <c r="Q291" s="107">
        <f>Q288+Q289+Q290</f>
        <v>0</v>
      </c>
      <c r="R291" s="84"/>
      <c r="S291" s="96" t="s">
        <v>141</v>
      </c>
      <c r="T291" s="85"/>
      <c r="U291" s="107">
        <f>U288+U289+U290</f>
        <v>0</v>
      </c>
      <c r="V291" s="87"/>
      <c r="W291" s="98" t="s">
        <v>141</v>
      </c>
      <c r="X291" s="88"/>
      <c r="Y291" s="108" t="e">
        <f>Y293/Y287/Y292</f>
        <v>#DIV/0!</v>
      </c>
    </row>
    <row r="292" spans="2:25" ht="12.75" thickBot="1">
      <c r="B292" s="109"/>
      <c r="C292" s="110" t="s">
        <v>142</v>
      </c>
      <c r="D292" s="111"/>
      <c r="E292" s="112">
        <f>E282</f>
        <v>0</v>
      </c>
      <c r="F292" s="109"/>
      <c r="G292" s="110" t="s">
        <v>142</v>
      </c>
      <c r="H292" s="113"/>
      <c r="I292" s="112">
        <f>I282</f>
        <v>0</v>
      </c>
      <c r="J292" s="109"/>
      <c r="K292" s="110" t="s">
        <v>142</v>
      </c>
      <c r="L292" s="113"/>
      <c r="M292" s="112">
        <f>M282</f>
        <v>0</v>
      </c>
      <c r="N292" s="109"/>
      <c r="O292" s="110" t="s">
        <v>142</v>
      </c>
      <c r="P292" s="113"/>
      <c r="Q292" s="112">
        <f>Q282</f>
        <v>0</v>
      </c>
      <c r="R292" s="109"/>
      <c r="S292" s="110" t="s">
        <v>142</v>
      </c>
      <c r="T292" s="113"/>
      <c r="U292" s="112">
        <f>U282</f>
        <v>0</v>
      </c>
      <c r="V292" s="114"/>
      <c r="W292" s="115" t="s">
        <v>142</v>
      </c>
      <c r="X292" s="116"/>
      <c r="Y292" s="117">
        <f>Y282</f>
        <v>0</v>
      </c>
    </row>
    <row r="293" spans="2:25" ht="12.75" thickTop="1">
      <c r="B293" s="118"/>
      <c r="C293" s="119" t="s">
        <v>143</v>
      </c>
      <c r="D293" s="120"/>
      <c r="E293" s="121">
        <f>E292*E291*E287</f>
        <v>0</v>
      </c>
      <c r="F293" s="118"/>
      <c r="G293" s="119" t="s">
        <v>143</v>
      </c>
      <c r="H293" s="122"/>
      <c r="I293" s="121">
        <f>I292*I291*I287</f>
        <v>0</v>
      </c>
      <c r="J293" s="118"/>
      <c r="K293" s="119" t="s">
        <v>143</v>
      </c>
      <c r="L293" s="122"/>
      <c r="M293" s="121">
        <f>M292*M291*M287</f>
        <v>0</v>
      </c>
      <c r="N293" s="118"/>
      <c r="O293" s="119" t="s">
        <v>143</v>
      </c>
      <c r="P293" s="122"/>
      <c r="Q293" s="121">
        <f>Q292*Q291*Q287</f>
        <v>0</v>
      </c>
      <c r="R293" s="118"/>
      <c r="S293" s="119" t="s">
        <v>143</v>
      </c>
      <c r="T293" s="122"/>
      <c r="U293" s="121">
        <f>U292*U291*U287</f>
        <v>0</v>
      </c>
      <c r="V293" s="123"/>
      <c r="W293" s="124" t="s">
        <v>143</v>
      </c>
      <c r="X293" s="125"/>
      <c r="Y293" s="135">
        <f>E293+I293+M293+Q293+U293</f>
        <v>0</v>
      </c>
    </row>
    <row r="294" spans="2:25" ht="12">
      <c r="B294" s="127"/>
      <c r="C294" s="128"/>
      <c r="D294" s="129"/>
      <c r="E294" s="130"/>
      <c r="F294" s="127"/>
      <c r="G294" s="128"/>
      <c r="H294" s="128"/>
      <c r="I294" s="130"/>
      <c r="J294" s="127"/>
      <c r="K294" s="128"/>
      <c r="L294" s="128"/>
      <c r="M294" s="130"/>
      <c r="N294" s="127"/>
      <c r="O294" s="128"/>
      <c r="P294" s="128"/>
      <c r="Q294" s="130"/>
      <c r="R294" s="127"/>
      <c r="S294" s="128"/>
      <c r="T294" s="128"/>
      <c r="U294" s="130"/>
      <c r="V294" s="131"/>
      <c r="W294" s="132"/>
      <c r="X294" s="132"/>
      <c r="Y294" s="133"/>
    </row>
    <row r="295" spans="2:25" ht="12">
      <c r="B295" s="90" t="s">
        <v>148</v>
      </c>
      <c r="C295" s="85"/>
      <c r="D295" s="91"/>
      <c r="E295" s="92"/>
      <c r="F295" s="90" t="s">
        <v>148</v>
      </c>
      <c r="G295" s="85"/>
      <c r="H295" s="91"/>
      <c r="I295" s="92"/>
      <c r="J295" s="90" t="s">
        <v>148</v>
      </c>
      <c r="K295" s="85"/>
      <c r="L295" s="91"/>
      <c r="M295" s="92"/>
      <c r="N295" s="90" t="s">
        <v>148</v>
      </c>
      <c r="O295" s="85"/>
      <c r="P295" s="91"/>
      <c r="Q295" s="92"/>
      <c r="R295" s="90" t="s">
        <v>148</v>
      </c>
      <c r="S295" s="85"/>
      <c r="T295" s="91"/>
      <c r="U295" s="92"/>
      <c r="V295" s="93" t="s">
        <v>148</v>
      </c>
      <c r="W295" s="88"/>
      <c r="X295" s="94"/>
      <c r="Y295" s="95"/>
    </row>
    <row r="296" spans="2:25" ht="12">
      <c r="B296" s="84"/>
      <c r="C296" s="96" t="s">
        <v>139</v>
      </c>
      <c r="D296" s="97"/>
      <c r="E296" s="27">
        <v>0</v>
      </c>
      <c r="F296" s="84"/>
      <c r="G296" s="96" t="s">
        <v>139</v>
      </c>
      <c r="H296" s="85"/>
      <c r="I296" s="27">
        <v>0</v>
      </c>
      <c r="J296" s="84"/>
      <c r="K296" s="96" t="s">
        <v>139</v>
      </c>
      <c r="L296" s="85"/>
      <c r="M296" s="27">
        <v>0</v>
      </c>
      <c r="N296" s="84"/>
      <c r="O296" s="96" t="s">
        <v>139</v>
      </c>
      <c r="P296" s="85"/>
      <c r="Q296" s="27">
        <v>0</v>
      </c>
      <c r="R296" s="84"/>
      <c r="S296" s="96" t="s">
        <v>139</v>
      </c>
      <c r="T296" s="85"/>
      <c r="U296" s="27">
        <v>0</v>
      </c>
      <c r="V296" s="87"/>
      <c r="W296" s="98" t="s">
        <v>139</v>
      </c>
      <c r="X296" s="88"/>
      <c r="Y296" s="99" t="e">
        <f>Y297/(E270+E271)</f>
        <v>#DIV/0!</v>
      </c>
    </row>
    <row r="297" spans="2:25" ht="12">
      <c r="B297" s="84"/>
      <c r="C297" s="96" t="s">
        <v>140</v>
      </c>
      <c r="D297" s="97"/>
      <c r="E297" s="100">
        <f>E296*$E270</f>
        <v>0</v>
      </c>
      <c r="F297" s="84"/>
      <c r="G297" s="96" t="s">
        <v>140</v>
      </c>
      <c r="H297" s="85"/>
      <c r="I297" s="100">
        <f>I296*$E270</f>
        <v>0</v>
      </c>
      <c r="J297" s="84"/>
      <c r="K297" s="96" t="s">
        <v>140</v>
      </c>
      <c r="L297" s="85"/>
      <c r="M297" s="100">
        <f>M296*$E270</f>
        <v>0</v>
      </c>
      <c r="N297" s="84"/>
      <c r="O297" s="96" t="s">
        <v>140</v>
      </c>
      <c r="P297" s="85"/>
      <c r="Q297" s="100">
        <f>Q296*$E271</f>
        <v>0</v>
      </c>
      <c r="R297" s="84"/>
      <c r="S297" s="96" t="s">
        <v>140</v>
      </c>
      <c r="T297" s="85"/>
      <c r="U297" s="100">
        <f>U296*($E270+$E271)</f>
        <v>0</v>
      </c>
      <c r="V297" s="87"/>
      <c r="W297" s="98" t="s">
        <v>140</v>
      </c>
      <c r="X297" s="88"/>
      <c r="Y297" s="101">
        <f>E297+I297+M297+Q297+U297</f>
        <v>0</v>
      </c>
    </row>
    <row r="298" spans="2:25" ht="12">
      <c r="B298" s="84"/>
      <c r="C298" s="96" t="s">
        <v>65</v>
      </c>
      <c r="D298" s="97"/>
      <c r="E298" s="17">
        <v>0</v>
      </c>
      <c r="F298" s="84"/>
      <c r="G298" s="96" t="s">
        <v>65</v>
      </c>
      <c r="H298" s="85"/>
      <c r="I298" s="17">
        <v>0</v>
      </c>
      <c r="J298" s="84"/>
      <c r="K298" s="102"/>
      <c r="L298" s="103"/>
      <c r="M298" s="104"/>
      <c r="N298" s="84"/>
      <c r="O298" s="96" t="s">
        <v>65</v>
      </c>
      <c r="P298" s="85"/>
      <c r="Q298" s="17">
        <v>0</v>
      </c>
      <c r="R298" s="84"/>
      <c r="S298" s="96" t="s">
        <v>141</v>
      </c>
      <c r="T298" s="85"/>
      <c r="U298" s="17">
        <v>0</v>
      </c>
      <c r="V298" s="87"/>
      <c r="W298" s="102"/>
      <c r="X298" s="103"/>
      <c r="Y298" s="134"/>
    </row>
    <row r="299" spans="2:25" ht="12">
      <c r="B299" s="84"/>
      <c r="C299" s="96" t="s">
        <v>66</v>
      </c>
      <c r="D299" s="97"/>
      <c r="E299" s="106">
        <f>Assumptions!$B$24</f>
        <v>0.05</v>
      </c>
      <c r="F299" s="84"/>
      <c r="G299" s="96" t="s">
        <v>66</v>
      </c>
      <c r="H299" s="85"/>
      <c r="I299" s="106">
        <f>Assumptions!$C$24</f>
        <v>0.29</v>
      </c>
      <c r="J299" s="84"/>
      <c r="K299" s="96" t="s">
        <v>66</v>
      </c>
      <c r="L299" s="85"/>
      <c r="M299" s="106">
        <f>Assumptions!$D$24</f>
        <v>0.58</v>
      </c>
      <c r="N299" s="84"/>
      <c r="O299" s="102"/>
      <c r="P299" s="103"/>
      <c r="Q299" s="104"/>
      <c r="R299" s="84"/>
      <c r="S299" s="102"/>
      <c r="T299" s="103"/>
      <c r="U299" s="104"/>
      <c r="V299" s="87"/>
      <c r="W299" s="102"/>
      <c r="X299" s="103"/>
      <c r="Y299" s="134"/>
    </row>
    <row r="300" spans="2:25" ht="12">
      <c r="B300" s="84"/>
      <c r="C300" s="96" t="s">
        <v>69</v>
      </c>
      <c r="D300" s="97"/>
      <c r="E300" s="106">
        <f>Assumptions!$B$25</f>
        <v>0</v>
      </c>
      <c r="F300" s="84"/>
      <c r="G300" s="96" t="s">
        <v>69</v>
      </c>
      <c r="H300" s="85"/>
      <c r="I300" s="106">
        <f>Assumptions!$C$25</f>
        <v>0</v>
      </c>
      <c r="J300" s="84"/>
      <c r="K300" s="96" t="s">
        <v>69</v>
      </c>
      <c r="L300" s="85"/>
      <c r="M300" s="106">
        <f>Assumptions!$D$25</f>
        <v>0</v>
      </c>
      <c r="N300" s="84"/>
      <c r="O300" s="102"/>
      <c r="P300" s="103"/>
      <c r="Q300" s="104"/>
      <c r="R300" s="84"/>
      <c r="S300" s="102"/>
      <c r="T300" s="103"/>
      <c r="U300" s="104"/>
      <c r="V300" s="87"/>
      <c r="W300" s="102"/>
      <c r="X300" s="103"/>
      <c r="Y300" s="134"/>
    </row>
    <row r="301" spans="2:25" ht="12">
      <c r="B301" s="84"/>
      <c r="C301" s="96" t="s">
        <v>141</v>
      </c>
      <c r="D301" s="97"/>
      <c r="E301" s="107">
        <f>E298+E299+E300</f>
        <v>0.05</v>
      </c>
      <c r="F301" s="84"/>
      <c r="G301" s="96" t="s">
        <v>141</v>
      </c>
      <c r="H301" s="85"/>
      <c r="I301" s="107">
        <f>I298+I299+I300</f>
        <v>0.29</v>
      </c>
      <c r="J301" s="84"/>
      <c r="K301" s="96" t="s">
        <v>141</v>
      </c>
      <c r="L301" s="85"/>
      <c r="M301" s="107">
        <f>M298+M299+M300</f>
        <v>0.58</v>
      </c>
      <c r="N301" s="84"/>
      <c r="O301" s="96" t="s">
        <v>141</v>
      </c>
      <c r="P301" s="85"/>
      <c r="Q301" s="107">
        <f>Q298+Q299+Q300</f>
        <v>0</v>
      </c>
      <c r="R301" s="84"/>
      <c r="S301" s="96" t="s">
        <v>141</v>
      </c>
      <c r="T301" s="85"/>
      <c r="U301" s="107">
        <f>U298+U299+U300</f>
        <v>0</v>
      </c>
      <c r="V301" s="87"/>
      <c r="W301" s="98" t="s">
        <v>141</v>
      </c>
      <c r="X301" s="88"/>
      <c r="Y301" s="108" t="e">
        <f>Y303/Y297/Y302</f>
        <v>#DIV/0!</v>
      </c>
    </row>
    <row r="302" spans="2:25" ht="12.75" thickBot="1">
      <c r="B302" s="109"/>
      <c r="C302" s="110" t="s">
        <v>142</v>
      </c>
      <c r="D302" s="111"/>
      <c r="E302" s="112">
        <f>E292</f>
        <v>0</v>
      </c>
      <c r="F302" s="109"/>
      <c r="G302" s="110" t="s">
        <v>142</v>
      </c>
      <c r="H302" s="113"/>
      <c r="I302" s="112">
        <f>I292</f>
        <v>0</v>
      </c>
      <c r="J302" s="109"/>
      <c r="K302" s="110" t="s">
        <v>142</v>
      </c>
      <c r="L302" s="113"/>
      <c r="M302" s="112">
        <f>M292</f>
        <v>0</v>
      </c>
      <c r="N302" s="109"/>
      <c r="O302" s="110" t="s">
        <v>142</v>
      </c>
      <c r="P302" s="113"/>
      <c r="Q302" s="112">
        <f>Q292</f>
        <v>0</v>
      </c>
      <c r="R302" s="109"/>
      <c r="S302" s="110" t="s">
        <v>142</v>
      </c>
      <c r="T302" s="113"/>
      <c r="U302" s="112">
        <f>U292</f>
        <v>0</v>
      </c>
      <c r="V302" s="114"/>
      <c r="W302" s="115" t="s">
        <v>142</v>
      </c>
      <c r="X302" s="116"/>
      <c r="Y302" s="117">
        <f>Y292</f>
        <v>0</v>
      </c>
    </row>
    <row r="303" spans="2:25" ht="13.5" thickBot="1" thickTop="1">
      <c r="B303" s="84"/>
      <c r="C303" s="96" t="s">
        <v>143</v>
      </c>
      <c r="D303" s="97"/>
      <c r="E303" s="136">
        <f>E302*E301*E297</f>
        <v>0</v>
      </c>
      <c r="F303" s="84"/>
      <c r="G303" s="96" t="s">
        <v>143</v>
      </c>
      <c r="H303" s="85"/>
      <c r="I303" s="136">
        <f>I302*I301*I297</f>
        <v>0</v>
      </c>
      <c r="J303" s="84"/>
      <c r="K303" s="96" t="s">
        <v>143</v>
      </c>
      <c r="L303" s="85"/>
      <c r="M303" s="136">
        <f>M302*M301*M297</f>
        <v>0</v>
      </c>
      <c r="N303" s="84"/>
      <c r="O303" s="96" t="s">
        <v>143</v>
      </c>
      <c r="P303" s="85"/>
      <c r="Q303" s="136">
        <f>Q302*Q301*Q297</f>
        <v>0</v>
      </c>
      <c r="R303" s="84"/>
      <c r="S303" s="96" t="s">
        <v>143</v>
      </c>
      <c r="T303" s="85"/>
      <c r="U303" s="136">
        <f>U302*U301*U297</f>
        <v>0</v>
      </c>
      <c r="V303" s="87"/>
      <c r="W303" s="98" t="s">
        <v>143</v>
      </c>
      <c r="X303" s="88"/>
      <c r="Y303" s="135">
        <f>E303+I303+M303+Q303+U303</f>
        <v>0</v>
      </c>
    </row>
    <row r="304" spans="2:25" ht="12">
      <c r="B304" s="137"/>
      <c r="C304" s="138"/>
      <c r="D304" s="139"/>
      <c r="E304" s="140"/>
      <c r="F304" s="137"/>
      <c r="G304" s="138"/>
      <c r="H304" s="138"/>
      <c r="I304" s="140"/>
      <c r="J304" s="137"/>
      <c r="K304" s="138"/>
      <c r="L304" s="138"/>
      <c r="M304" s="140"/>
      <c r="N304" s="137"/>
      <c r="O304" s="138"/>
      <c r="P304" s="138"/>
      <c r="Q304" s="140"/>
      <c r="R304" s="137"/>
      <c r="S304" s="138"/>
      <c r="T304" s="138"/>
      <c r="U304" s="140"/>
      <c r="V304" s="137"/>
      <c r="W304" s="138"/>
      <c r="X304" s="138"/>
      <c r="Y304" s="140"/>
    </row>
    <row r="305" spans="2:25" ht="12">
      <c r="B305" s="93" t="s">
        <v>191</v>
      </c>
      <c r="C305" s="88"/>
      <c r="D305" s="94"/>
      <c r="E305" s="95"/>
      <c r="F305" s="93" t="s">
        <v>191</v>
      </c>
      <c r="G305" s="88"/>
      <c r="H305" s="94"/>
      <c r="I305" s="95"/>
      <c r="J305" s="93" t="s">
        <v>191</v>
      </c>
      <c r="K305" s="88"/>
      <c r="L305" s="94"/>
      <c r="M305" s="95"/>
      <c r="N305" s="93" t="s">
        <v>191</v>
      </c>
      <c r="O305" s="88"/>
      <c r="P305" s="94"/>
      <c r="Q305" s="95"/>
      <c r="R305" s="93" t="s">
        <v>191</v>
      </c>
      <c r="S305" s="88"/>
      <c r="T305" s="94"/>
      <c r="U305" s="95"/>
      <c r="V305" s="93" t="s">
        <v>191</v>
      </c>
      <c r="W305" s="88"/>
      <c r="X305" s="94"/>
      <c r="Y305" s="95"/>
    </row>
    <row r="306" spans="2:25" ht="12">
      <c r="B306" s="93"/>
      <c r="C306" s="98" t="s">
        <v>183</v>
      </c>
      <c r="D306" s="141"/>
      <c r="E306" s="142">
        <f>E277*E278*E282</f>
        <v>0</v>
      </c>
      <c r="F306" s="143"/>
      <c r="G306" s="98" t="s">
        <v>183</v>
      </c>
      <c r="H306" s="141"/>
      <c r="I306" s="142">
        <f>I277*I278*I282</f>
        <v>0</v>
      </c>
      <c r="J306" s="143"/>
      <c r="K306" s="98" t="s">
        <v>183</v>
      </c>
      <c r="L306" s="141"/>
      <c r="M306" s="142">
        <f>M277*M278*M282</f>
        <v>0</v>
      </c>
      <c r="N306" s="143"/>
      <c r="O306" s="98" t="s">
        <v>183</v>
      </c>
      <c r="P306" s="141"/>
      <c r="Q306" s="142">
        <f>Q277*Q278*Q282</f>
        <v>0</v>
      </c>
      <c r="R306" s="143"/>
      <c r="S306" s="98" t="s">
        <v>183</v>
      </c>
      <c r="T306" s="141"/>
      <c r="U306" s="142">
        <f>U277*U278*U282</f>
        <v>0</v>
      </c>
      <c r="V306" s="143"/>
      <c r="W306" s="98" t="s">
        <v>183</v>
      </c>
      <c r="X306" s="94"/>
      <c r="Y306" s="142">
        <f>E306+I306+M306+Q306+U306</f>
        <v>0</v>
      </c>
    </row>
    <row r="307" spans="2:25" ht="12">
      <c r="B307" s="93"/>
      <c r="C307" s="98" t="s">
        <v>184</v>
      </c>
      <c r="D307" s="141"/>
      <c r="E307" s="142">
        <f>E287*E288*E292</f>
        <v>0</v>
      </c>
      <c r="F307" s="143"/>
      <c r="G307" s="98" t="s">
        <v>184</v>
      </c>
      <c r="H307" s="141"/>
      <c r="I307" s="142">
        <f>I287*I288*I292</f>
        <v>0</v>
      </c>
      <c r="J307" s="143"/>
      <c r="K307" s="98" t="s">
        <v>184</v>
      </c>
      <c r="L307" s="141"/>
      <c r="M307" s="142">
        <f>M287*M288*M292</f>
        <v>0</v>
      </c>
      <c r="N307" s="143"/>
      <c r="O307" s="98" t="s">
        <v>184</v>
      </c>
      <c r="P307" s="141"/>
      <c r="Q307" s="142">
        <f>Q287*Q288*Q292</f>
        <v>0</v>
      </c>
      <c r="R307" s="143"/>
      <c r="S307" s="98" t="s">
        <v>184</v>
      </c>
      <c r="T307" s="141"/>
      <c r="U307" s="142">
        <f>U287*U288*U292</f>
        <v>0</v>
      </c>
      <c r="V307" s="143"/>
      <c r="W307" s="98" t="s">
        <v>184</v>
      </c>
      <c r="X307" s="94"/>
      <c r="Y307" s="142">
        <f aca="true" t="shared" si="5" ref="Y307:Y314">E307+I307+M307+Q307+U307</f>
        <v>0</v>
      </c>
    </row>
    <row r="308" spans="2:25" ht="12">
      <c r="B308" s="93"/>
      <c r="C308" s="98" t="s">
        <v>185</v>
      </c>
      <c r="D308" s="141"/>
      <c r="E308" s="142">
        <f>E297*E298*E302</f>
        <v>0</v>
      </c>
      <c r="F308" s="143"/>
      <c r="G308" s="98" t="s">
        <v>185</v>
      </c>
      <c r="H308" s="141"/>
      <c r="I308" s="142">
        <f>I297*I298*I302</f>
        <v>0</v>
      </c>
      <c r="J308" s="143"/>
      <c r="K308" s="98" t="s">
        <v>185</v>
      </c>
      <c r="L308" s="141"/>
      <c r="M308" s="142">
        <f>M297*M298*M302</f>
        <v>0</v>
      </c>
      <c r="N308" s="143"/>
      <c r="O308" s="98" t="s">
        <v>185</v>
      </c>
      <c r="P308" s="141"/>
      <c r="Q308" s="142">
        <f>Q297*Q298*Q302</f>
        <v>0</v>
      </c>
      <c r="R308" s="143"/>
      <c r="S308" s="98" t="s">
        <v>185</v>
      </c>
      <c r="T308" s="141"/>
      <c r="U308" s="142">
        <f>U297*U298*U302</f>
        <v>0</v>
      </c>
      <c r="V308" s="143"/>
      <c r="W308" s="98" t="s">
        <v>185</v>
      </c>
      <c r="X308" s="94"/>
      <c r="Y308" s="142">
        <f t="shared" si="5"/>
        <v>0</v>
      </c>
    </row>
    <row r="309" spans="2:25" ht="12">
      <c r="B309" s="93"/>
      <c r="C309" s="98" t="s">
        <v>192</v>
      </c>
      <c r="D309" s="141"/>
      <c r="E309" s="142">
        <f>E277*E279*E282</f>
        <v>0</v>
      </c>
      <c r="F309" s="143"/>
      <c r="G309" s="98" t="s">
        <v>192</v>
      </c>
      <c r="H309" s="141"/>
      <c r="I309" s="142">
        <f>I277*I279*I282</f>
        <v>0</v>
      </c>
      <c r="J309" s="143"/>
      <c r="K309" s="98" t="s">
        <v>192</v>
      </c>
      <c r="L309" s="141"/>
      <c r="M309" s="142">
        <f>M277*M279*M282</f>
        <v>0</v>
      </c>
      <c r="N309" s="143"/>
      <c r="O309" s="98" t="s">
        <v>192</v>
      </c>
      <c r="P309" s="141"/>
      <c r="Q309" s="142">
        <f>Q277*Q279*Q282</f>
        <v>0</v>
      </c>
      <c r="R309" s="143"/>
      <c r="S309" s="98" t="s">
        <v>192</v>
      </c>
      <c r="T309" s="141"/>
      <c r="U309" s="142">
        <f>U277*U279*U282</f>
        <v>0</v>
      </c>
      <c r="V309" s="143"/>
      <c r="W309" s="98" t="s">
        <v>192</v>
      </c>
      <c r="X309" s="94"/>
      <c r="Y309" s="142">
        <f t="shared" si="5"/>
        <v>0</v>
      </c>
    </row>
    <row r="310" spans="2:25" ht="12">
      <c r="B310" s="93"/>
      <c r="C310" s="98" t="s">
        <v>193</v>
      </c>
      <c r="D310" s="141"/>
      <c r="E310" s="142">
        <f>E287*E289*E292</f>
        <v>0</v>
      </c>
      <c r="F310" s="143"/>
      <c r="G310" s="98" t="s">
        <v>193</v>
      </c>
      <c r="H310" s="141"/>
      <c r="I310" s="142">
        <f>I287*I289*I292</f>
        <v>0</v>
      </c>
      <c r="J310" s="143"/>
      <c r="K310" s="98" t="s">
        <v>193</v>
      </c>
      <c r="L310" s="141"/>
      <c r="M310" s="142">
        <f>M287*M289*M292</f>
        <v>0</v>
      </c>
      <c r="N310" s="143"/>
      <c r="O310" s="98" t="s">
        <v>193</v>
      </c>
      <c r="P310" s="141"/>
      <c r="Q310" s="142">
        <f>Q287*Q289*Q292</f>
        <v>0</v>
      </c>
      <c r="R310" s="143"/>
      <c r="S310" s="98" t="s">
        <v>193</v>
      </c>
      <c r="T310" s="141"/>
      <c r="U310" s="142">
        <f>U287*U289*U292</f>
        <v>0</v>
      </c>
      <c r="V310" s="143"/>
      <c r="W310" s="98" t="s">
        <v>193</v>
      </c>
      <c r="X310" s="94"/>
      <c r="Y310" s="142">
        <f t="shared" si="5"/>
        <v>0</v>
      </c>
    </row>
    <row r="311" spans="2:25" ht="12">
      <c r="B311" s="93"/>
      <c r="C311" s="98" t="s">
        <v>194</v>
      </c>
      <c r="D311" s="141"/>
      <c r="E311" s="142">
        <f>E297*E299*E302</f>
        <v>0</v>
      </c>
      <c r="F311" s="143"/>
      <c r="G311" s="98" t="s">
        <v>194</v>
      </c>
      <c r="H311" s="141"/>
      <c r="I311" s="142">
        <f>I297*I299*I302</f>
        <v>0</v>
      </c>
      <c r="J311" s="143"/>
      <c r="K311" s="98" t="s">
        <v>194</v>
      </c>
      <c r="L311" s="141"/>
      <c r="M311" s="142">
        <f>M297*M299*M302</f>
        <v>0</v>
      </c>
      <c r="N311" s="143"/>
      <c r="O311" s="98" t="s">
        <v>194</v>
      </c>
      <c r="P311" s="141"/>
      <c r="Q311" s="142">
        <f>Q297*Q299*Q302</f>
        <v>0</v>
      </c>
      <c r="R311" s="143"/>
      <c r="S311" s="98" t="s">
        <v>194</v>
      </c>
      <c r="T311" s="141"/>
      <c r="U311" s="142">
        <f>U297*U299*U302</f>
        <v>0</v>
      </c>
      <c r="V311" s="143"/>
      <c r="W311" s="98" t="s">
        <v>194</v>
      </c>
      <c r="X311" s="94"/>
      <c r="Y311" s="142">
        <f t="shared" si="5"/>
        <v>0</v>
      </c>
    </row>
    <row r="312" spans="2:25" ht="12">
      <c r="B312" s="93"/>
      <c r="C312" s="98" t="s">
        <v>195</v>
      </c>
      <c r="D312" s="141"/>
      <c r="E312" s="142">
        <f>E277*E280*E282</f>
        <v>0</v>
      </c>
      <c r="F312" s="143"/>
      <c r="G312" s="98" t="s">
        <v>195</v>
      </c>
      <c r="H312" s="141"/>
      <c r="I312" s="142">
        <f>I277*I280*I282</f>
        <v>0</v>
      </c>
      <c r="J312" s="143"/>
      <c r="K312" s="98" t="s">
        <v>195</v>
      </c>
      <c r="L312" s="141"/>
      <c r="M312" s="142">
        <f>M277*M280*M282</f>
        <v>0</v>
      </c>
      <c r="N312" s="143"/>
      <c r="O312" s="98" t="s">
        <v>195</v>
      </c>
      <c r="P312" s="141"/>
      <c r="Q312" s="142">
        <f>Q277*Q280*Q282</f>
        <v>0</v>
      </c>
      <c r="R312" s="143"/>
      <c r="S312" s="98" t="s">
        <v>195</v>
      </c>
      <c r="T312" s="141"/>
      <c r="U312" s="142">
        <f>U277*U280*U282</f>
        <v>0</v>
      </c>
      <c r="V312" s="143"/>
      <c r="W312" s="98" t="s">
        <v>195</v>
      </c>
      <c r="X312" s="94"/>
      <c r="Y312" s="142">
        <f t="shared" si="5"/>
        <v>0</v>
      </c>
    </row>
    <row r="313" spans="2:25" ht="12">
      <c r="B313" s="144"/>
      <c r="C313" s="98" t="s">
        <v>196</v>
      </c>
      <c r="D313" s="98"/>
      <c r="E313" s="142">
        <f>E287*E290*E292</f>
        <v>0</v>
      </c>
      <c r="F313" s="145"/>
      <c r="G313" s="98" t="s">
        <v>196</v>
      </c>
      <c r="H313" s="98"/>
      <c r="I313" s="142">
        <f>I287*I290*I292</f>
        <v>0</v>
      </c>
      <c r="J313" s="145"/>
      <c r="K313" s="98" t="s">
        <v>196</v>
      </c>
      <c r="L313" s="98"/>
      <c r="M313" s="142">
        <f>M287*M290*M292</f>
        <v>0</v>
      </c>
      <c r="N313" s="145"/>
      <c r="O313" s="98" t="s">
        <v>196</v>
      </c>
      <c r="P313" s="98"/>
      <c r="Q313" s="142">
        <f>Q287*Q290*Q292</f>
        <v>0</v>
      </c>
      <c r="R313" s="145"/>
      <c r="S313" s="98" t="s">
        <v>196</v>
      </c>
      <c r="T313" s="98"/>
      <c r="U313" s="142">
        <f>U287*U290*U292</f>
        <v>0</v>
      </c>
      <c r="V313" s="145"/>
      <c r="W313" s="98" t="s">
        <v>196</v>
      </c>
      <c r="X313" s="146"/>
      <c r="Y313" s="142">
        <f t="shared" si="5"/>
        <v>0</v>
      </c>
    </row>
    <row r="314" spans="2:25" ht="12.75" thickBot="1">
      <c r="B314" s="147"/>
      <c r="C314" s="115" t="s">
        <v>197</v>
      </c>
      <c r="D314" s="115"/>
      <c r="E314" s="148">
        <f>E297*E300*E302</f>
        <v>0</v>
      </c>
      <c r="F314" s="149"/>
      <c r="G314" s="115" t="s">
        <v>197</v>
      </c>
      <c r="H314" s="115"/>
      <c r="I314" s="148">
        <f>I297*I300*I302</f>
        <v>0</v>
      </c>
      <c r="J314" s="149"/>
      <c r="K314" s="115" t="s">
        <v>197</v>
      </c>
      <c r="L314" s="115"/>
      <c r="M314" s="148">
        <f>M297*M300*M302</f>
        <v>0</v>
      </c>
      <c r="N314" s="149"/>
      <c r="O314" s="115" t="s">
        <v>197</v>
      </c>
      <c r="P314" s="115"/>
      <c r="Q314" s="148">
        <f>Q297*Q300*Q302</f>
        <v>0</v>
      </c>
      <c r="R314" s="149"/>
      <c r="S314" s="115" t="s">
        <v>197</v>
      </c>
      <c r="T314" s="115"/>
      <c r="U314" s="148">
        <f>U297*U300*U302</f>
        <v>0</v>
      </c>
      <c r="V314" s="149"/>
      <c r="W314" s="115" t="s">
        <v>197</v>
      </c>
      <c r="X314" s="150"/>
      <c r="Y314" s="148">
        <f t="shared" si="5"/>
        <v>0</v>
      </c>
    </row>
    <row r="315" spans="2:25" ht="13.5" thickBot="1" thickTop="1">
      <c r="B315" s="151"/>
      <c r="C315" s="152" t="s">
        <v>143</v>
      </c>
      <c r="D315" s="152"/>
      <c r="E315" s="153">
        <f>SUM(E306:E314)</f>
        <v>0</v>
      </c>
      <c r="F315" s="154"/>
      <c r="G315" s="155" t="s">
        <v>143</v>
      </c>
      <c r="H315" s="155"/>
      <c r="I315" s="153">
        <f>SUM(I306:I314)</f>
        <v>0</v>
      </c>
      <c r="J315" s="154"/>
      <c r="K315" s="155" t="s">
        <v>143</v>
      </c>
      <c r="L315" s="155"/>
      <c r="M315" s="153">
        <f>SUM(M306:M314)</f>
        <v>0</v>
      </c>
      <c r="N315" s="154"/>
      <c r="O315" s="155" t="s">
        <v>143</v>
      </c>
      <c r="P315" s="156"/>
      <c r="Q315" s="153">
        <f>SUM(Q306:Q314)</f>
        <v>0</v>
      </c>
      <c r="R315" s="154"/>
      <c r="S315" s="155" t="s">
        <v>143</v>
      </c>
      <c r="T315" s="156"/>
      <c r="U315" s="153">
        <f>SUM(U306:U314)</f>
        <v>0</v>
      </c>
      <c r="V315" s="154"/>
      <c r="W315" s="155" t="s">
        <v>143</v>
      </c>
      <c r="X315" s="156"/>
      <c r="Y315" s="153">
        <f>SUM(Y306:Y314)</f>
        <v>0</v>
      </c>
    </row>
    <row r="321" ht="12.75" thickBot="1"/>
    <row r="322" spans="2:25" ht="12">
      <c r="B322" s="72" t="s">
        <v>149</v>
      </c>
      <c r="C322" s="73"/>
      <c r="D322" s="74"/>
      <c r="E322" s="406" t="str">
        <f>Assumptions!H$4</f>
        <v>G</v>
      </c>
      <c r="F322" s="406"/>
      <c r="G322" s="407"/>
      <c r="Y322" s="34" t="s">
        <v>173</v>
      </c>
    </row>
    <row r="323" spans="2:7" ht="12">
      <c r="B323" s="76" t="s">
        <v>71</v>
      </c>
      <c r="C323" s="77"/>
      <c r="D323" s="78"/>
      <c r="E323" s="408">
        <f>Assumptions!H$5</f>
        <v>0</v>
      </c>
      <c r="F323" s="408"/>
      <c r="G323" s="409"/>
    </row>
    <row r="324" spans="2:7" ht="12">
      <c r="B324" s="79" t="s">
        <v>72</v>
      </c>
      <c r="C324" s="80"/>
      <c r="D324" s="81"/>
      <c r="E324" s="408">
        <f>Assumptions!H$6</f>
        <v>0</v>
      </c>
      <c r="F324" s="408"/>
      <c r="G324" s="409"/>
    </row>
    <row r="325" spans="2:9" ht="12.75" thickBot="1">
      <c r="B325" s="82" t="s">
        <v>142</v>
      </c>
      <c r="C325" s="80"/>
      <c r="D325" s="81"/>
      <c r="E325" s="410">
        <f>Assumptions!H$7</f>
        <v>0</v>
      </c>
      <c r="F325" s="410"/>
      <c r="G325" s="411"/>
      <c r="H325" s="83"/>
      <c r="I325" s="83"/>
    </row>
    <row r="326" spans="2:25" ht="12.75" thickBot="1">
      <c r="B326" s="403" t="s">
        <v>144</v>
      </c>
      <c r="C326" s="404"/>
      <c r="D326" s="404"/>
      <c r="E326" s="405"/>
      <c r="F326" s="403" t="s">
        <v>145</v>
      </c>
      <c r="G326" s="404"/>
      <c r="H326" s="404"/>
      <c r="I326" s="405"/>
      <c r="J326" s="403" t="s">
        <v>150</v>
      </c>
      <c r="K326" s="404"/>
      <c r="L326" s="404"/>
      <c r="M326" s="405"/>
      <c r="N326" s="403" t="s">
        <v>70</v>
      </c>
      <c r="O326" s="404"/>
      <c r="P326" s="404"/>
      <c r="Q326" s="405"/>
      <c r="R326" s="403" t="s">
        <v>86</v>
      </c>
      <c r="S326" s="404"/>
      <c r="T326" s="404"/>
      <c r="U326" s="405"/>
      <c r="V326" s="403" t="s">
        <v>190</v>
      </c>
      <c r="W326" s="404"/>
      <c r="X326" s="404"/>
      <c r="Y326" s="405"/>
    </row>
    <row r="327" spans="2:25" ht="12">
      <c r="B327" s="84"/>
      <c r="C327" s="85"/>
      <c r="D327" s="85"/>
      <c r="E327" s="86"/>
      <c r="F327" s="84"/>
      <c r="G327" s="85"/>
      <c r="H327" s="85"/>
      <c r="I327" s="86"/>
      <c r="J327" s="84"/>
      <c r="K327" s="85"/>
      <c r="L327" s="85"/>
      <c r="M327" s="86"/>
      <c r="N327" s="84"/>
      <c r="O327" s="85"/>
      <c r="P327" s="85"/>
      <c r="Q327" s="86"/>
      <c r="R327" s="84"/>
      <c r="S327" s="85"/>
      <c r="T327" s="85"/>
      <c r="U327" s="86"/>
      <c r="V327" s="87"/>
      <c r="W327" s="88"/>
      <c r="X327" s="88"/>
      <c r="Y327" s="89"/>
    </row>
    <row r="328" spans="2:25" ht="12">
      <c r="B328" s="90" t="s">
        <v>146</v>
      </c>
      <c r="C328" s="85"/>
      <c r="D328" s="91"/>
      <c r="E328" s="92"/>
      <c r="F328" s="90" t="s">
        <v>146</v>
      </c>
      <c r="G328" s="85"/>
      <c r="H328" s="91"/>
      <c r="I328" s="92"/>
      <c r="J328" s="90" t="s">
        <v>146</v>
      </c>
      <c r="K328" s="85"/>
      <c r="L328" s="91"/>
      <c r="M328" s="92"/>
      <c r="N328" s="90" t="s">
        <v>146</v>
      </c>
      <c r="O328" s="85"/>
      <c r="P328" s="91"/>
      <c r="Q328" s="92"/>
      <c r="R328" s="90" t="s">
        <v>146</v>
      </c>
      <c r="S328" s="85"/>
      <c r="T328" s="91"/>
      <c r="U328" s="92"/>
      <c r="V328" s="93" t="s">
        <v>146</v>
      </c>
      <c r="W328" s="88"/>
      <c r="X328" s="94"/>
      <c r="Y328" s="95"/>
    </row>
    <row r="329" spans="2:25" ht="12">
      <c r="B329" s="84"/>
      <c r="C329" s="96" t="s">
        <v>139</v>
      </c>
      <c r="D329" s="97"/>
      <c r="E329" s="27">
        <v>0</v>
      </c>
      <c r="F329" s="84"/>
      <c r="G329" s="96" t="s">
        <v>139</v>
      </c>
      <c r="H329" s="85"/>
      <c r="I329" s="27">
        <v>0</v>
      </c>
      <c r="J329" s="84"/>
      <c r="K329" s="96" t="s">
        <v>139</v>
      </c>
      <c r="L329" s="85"/>
      <c r="M329" s="27">
        <v>0</v>
      </c>
      <c r="N329" s="84"/>
      <c r="O329" s="96" t="s">
        <v>139</v>
      </c>
      <c r="P329" s="85"/>
      <c r="Q329" s="27">
        <v>0</v>
      </c>
      <c r="R329" s="84"/>
      <c r="S329" s="96" t="s">
        <v>139</v>
      </c>
      <c r="T329" s="85"/>
      <c r="U329" s="27">
        <v>0</v>
      </c>
      <c r="V329" s="87"/>
      <c r="W329" s="98" t="s">
        <v>139</v>
      </c>
      <c r="X329" s="88"/>
      <c r="Y329" s="99" t="e">
        <f>Y330/(E323+E324)</f>
        <v>#DIV/0!</v>
      </c>
    </row>
    <row r="330" spans="2:25" ht="12">
      <c r="B330" s="84"/>
      <c r="C330" s="96" t="s">
        <v>140</v>
      </c>
      <c r="D330" s="97"/>
      <c r="E330" s="100">
        <f>E329*$E323</f>
        <v>0</v>
      </c>
      <c r="F330" s="84"/>
      <c r="G330" s="96" t="s">
        <v>140</v>
      </c>
      <c r="H330" s="85"/>
      <c r="I330" s="100">
        <f>I329*$E323</f>
        <v>0</v>
      </c>
      <c r="J330" s="84"/>
      <c r="K330" s="96" t="s">
        <v>140</v>
      </c>
      <c r="L330" s="85"/>
      <c r="M330" s="100">
        <f>M329*$E323</f>
        <v>0</v>
      </c>
      <c r="N330" s="84"/>
      <c r="O330" s="96" t="s">
        <v>140</v>
      </c>
      <c r="P330" s="85"/>
      <c r="Q330" s="100">
        <f>Q329*$E324</f>
        <v>0</v>
      </c>
      <c r="R330" s="84"/>
      <c r="S330" s="96" t="s">
        <v>140</v>
      </c>
      <c r="T330" s="85"/>
      <c r="U330" s="100">
        <f>U329*($E324+$E323)</f>
        <v>0</v>
      </c>
      <c r="V330" s="87"/>
      <c r="W330" s="98" t="s">
        <v>140</v>
      </c>
      <c r="X330" s="88"/>
      <c r="Y330" s="101">
        <f>E330+I330+M330+Q330+U330</f>
        <v>0</v>
      </c>
    </row>
    <row r="331" spans="2:25" ht="12">
      <c r="B331" s="84"/>
      <c r="C331" s="96" t="s">
        <v>65</v>
      </c>
      <c r="D331" s="97"/>
      <c r="E331" s="17">
        <v>0</v>
      </c>
      <c r="F331" s="84"/>
      <c r="G331" s="96" t="s">
        <v>65</v>
      </c>
      <c r="H331" s="85"/>
      <c r="I331" s="17">
        <v>0</v>
      </c>
      <c r="J331" s="84"/>
      <c r="K331" s="102"/>
      <c r="L331" s="103"/>
      <c r="M331" s="104"/>
      <c r="N331" s="84"/>
      <c r="O331" s="96" t="s">
        <v>65</v>
      </c>
      <c r="P331" s="85"/>
      <c r="Q331" s="17">
        <v>0</v>
      </c>
      <c r="R331" s="84"/>
      <c r="S331" s="96" t="s">
        <v>141</v>
      </c>
      <c r="T331" s="85"/>
      <c r="U331" s="17">
        <v>0</v>
      </c>
      <c r="V331" s="87"/>
      <c r="W331" s="102"/>
      <c r="X331" s="103"/>
      <c r="Y331" s="105"/>
    </row>
    <row r="332" spans="2:25" ht="12">
      <c r="B332" s="84"/>
      <c r="C332" s="96" t="s">
        <v>66</v>
      </c>
      <c r="D332" s="97"/>
      <c r="E332" s="106">
        <f>Assumptions!$B$20</f>
        <v>0.22</v>
      </c>
      <c r="F332" s="84"/>
      <c r="G332" s="96" t="s">
        <v>66</v>
      </c>
      <c r="H332" s="85"/>
      <c r="I332" s="106">
        <f>Assumptions!$C$20</f>
        <v>0.87</v>
      </c>
      <c r="J332" s="84"/>
      <c r="K332" s="96" t="s">
        <v>66</v>
      </c>
      <c r="L332" s="85"/>
      <c r="M332" s="106">
        <f>Assumptions!$D$20</f>
        <v>1.17</v>
      </c>
      <c r="N332" s="84"/>
      <c r="O332" s="102"/>
      <c r="P332" s="103"/>
      <c r="Q332" s="104"/>
      <c r="R332" s="84"/>
      <c r="S332" s="102"/>
      <c r="T332" s="103"/>
      <c r="U332" s="104"/>
      <c r="V332" s="87"/>
      <c r="W332" s="102"/>
      <c r="X332" s="103"/>
      <c r="Y332" s="105"/>
    </row>
    <row r="333" spans="2:25" ht="12">
      <c r="B333" s="84"/>
      <c r="C333" s="96" t="s">
        <v>69</v>
      </c>
      <c r="D333" s="97"/>
      <c r="E333" s="106">
        <f>Assumptions!$B$21</f>
        <v>0</v>
      </c>
      <c r="F333" s="84"/>
      <c r="G333" s="96" t="s">
        <v>69</v>
      </c>
      <c r="H333" s="85"/>
      <c r="I333" s="106">
        <f>Assumptions!$C$21</f>
        <v>0</v>
      </c>
      <c r="J333" s="84"/>
      <c r="K333" s="96" t="s">
        <v>69</v>
      </c>
      <c r="L333" s="85"/>
      <c r="M333" s="106">
        <f>Assumptions!$D$21</f>
        <v>0</v>
      </c>
      <c r="N333" s="84"/>
      <c r="O333" s="102"/>
      <c r="P333" s="103"/>
      <c r="Q333" s="104"/>
      <c r="R333" s="84"/>
      <c r="S333" s="102"/>
      <c r="T333" s="103"/>
      <c r="U333" s="104"/>
      <c r="V333" s="87"/>
      <c r="W333" s="102"/>
      <c r="X333" s="103"/>
      <c r="Y333" s="105"/>
    </row>
    <row r="334" spans="2:25" ht="12">
      <c r="B334" s="84"/>
      <c r="C334" s="96" t="s">
        <v>141</v>
      </c>
      <c r="D334" s="97"/>
      <c r="E334" s="107">
        <f>E331+E332+E333</f>
        <v>0.22</v>
      </c>
      <c r="F334" s="84"/>
      <c r="G334" s="96" t="s">
        <v>141</v>
      </c>
      <c r="H334" s="85"/>
      <c r="I334" s="107">
        <f>I331+I332+I333</f>
        <v>0.87</v>
      </c>
      <c r="J334" s="84"/>
      <c r="K334" s="96" t="s">
        <v>141</v>
      </c>
      <c r="L334" s="85"/>
      <c r="M334" s="107">
        <f>M331+M332+M333</f>
        <v>1.17</v>
      </c>
      <c r="N334" s="84"/>
      <c r="O334" s="96" t="s">
        <v>141</v>
      </c>
      <c r="P334" s="85"/>
      <c r="Q334" s="107">
        <f>Q331+Q332+Q333</f>
        <v>0</v>
      </c>
      <c r="R334" s="84"/>
      <c r="S334" s="96" t="s">
        <v>141</v>
      </c>
      <c r="T334" s="85"/>
      <c r="U334" s="107">
        <f>U331+U332+U333</f>
        <v>0</v>
      </c>
      <c r="V334" s="87"/>
      <c r="W334" s="98" t="s">
        <v>141</v>
      </c>
      <c r="X334" s="88"/>
      <c r="Y334" s="108" t="e">
        <f>Y336/Y330/Y335</f>
        <v>#DIV/0!</v>
      </c>
    </row>
    <row r="335" spans="2:25" ht="12.75" thickBot="1">
      <c r="B335" s="109"/>
      <c r="C335" s="110" t="s">
        <v>142</v>
      </c>
      <c r="D335" s="111"/>
      <c r="E335" s="112">
        <f>$E325</f>
        <v>0</v>
      </c>
      <c r="F335" s="109"/>
      <c r="G335" s="110" t="s">
        <v>142</v>
      </c>
      <c r="H335" s="113"/>
      <c r="I335" s="112">
        <f>$E325</f>
        <v>0</v>
      </c>
      <c r="J335" s="109"/>
      <c r="K335" s="110" t="s">
        <v>142</v>
      </c>
      <c r="L335" s="113"/>
      <c r="M335" s="112">
        <f>$E325</f>
        <v>0</v>
      </c>
      <c r="N335" s="109"/>
      <c r="O335" s="110" t="s">
        <v>142</v>
      </c>
      <c r="P335" s="113"/>
      <c r="Q335" s="112">
        <f>$E325</f>
        <v>0</v>
      </c>
      <c r="R335" s="109"/>
      <c r="S335" s="110" t="s">
        <v>142</v>
      </c>
      <c r="T335" s="113"/>
      <c r="U335" s="112">
        <f>$E325</f>
        <v>0</v>
      </c>
      <c r="V335" s="114"/>
      <c r="W335" s="115" t="s">
        <v>142</v>
      </c>
      <c r="X335" s="116"/>
      <c r="Y335" s="117">
        <f>E325</f>
        <v>0</v>
      </c>
    </row>
    <row r="336" spans="2:25" ht="12.75" thickTop="1">
      <c r="B336" s="118"/>
      <c r="C336" s="119" t="s">
        <v>143</v>
      </c>
      <c r="D336" s="120"/>
      <c r="E336" s="121">
        <f>E335*E334*E330</f>
        <v>0</v>
      </c>
      <c r="F336" s="118"/>
      <c r="G336" s="119" t="s">
        <v>143</v>
      </c>
      <c r="H336" s="122"/>
      <c r="I336" s="121">
        <f>I335*I334*I330</f>
        <v>0</v>
      </c>
      <c r="J336" s="118"/>
      <c r="K336" s="119" t="s">
        <v>143</v>
      </c>
      <c r="L336" s="122"/>
      <c r="M336" s="121">
        <f>M335*M334*M330</f>
        <v>0</v>
      </c>
      <c r="N336" s="118"/>
      <c r="O336" s="119" t="s">
        <v>143</v>
      </c>
      <c r="P336" s="122"/>
      <c r="Q336" s="121">
        <f>Q335*Q334*Q330</f>
        <v>0</v>
      </c>
      <c r="R336" s="118"/>
      <c r="S336" s="119" t="s">
        <v>143</v>
      </c>
      <c r="T336" s="122"/>
      <c r="U336" s="121">
        <f>U335*U334*U330</f>
        <v>0</v>
      </c>
      <c r="V336" s="123"/>
      <c r="W336" s="124" t="s">
        <v>143</v>
      </c>
      <c r="X336" s="125"/>
      <c r="Y336" s="126">
        <f>E336+I336+M336+Q336+U336</f>
        <v>0</v>
      </c>
    </row>
    <row r="337" spans="2:25" ht="12">
      <c r="B337" s="127"/>
      <c r="C337" s="128"/>
      <c r="D337" s="129"/>
      <c r="E337" s="130"/>
      <c r="F337" s="127"/>
      <c r="G337" s="128"/>
      <c r="H337" s="128"/>
      <c r="I337" s="130"/>
      <c r="J337" s="127"/>
      <c r="K337" s="128"/>
      <c r="L337" s="128"/>
      <c r="M337" s="130"/>
      <c r="N337" s="127"/>
      <c r="O337" s="128"/>
      <c r="P337" s="128"/>
      <c r="Q337" s="130"/>
      <c r="R337" s="127"/>
      <c r="S337" s="128"/>
      <c r="T337" s="128"/>
      <c r="U337" s="130"/>
      <c r="V337" s="131"/>
      <c r="W337" s="132"/>
      <c r="X337" s="132"/>
      <c r="Y337" s="133"/>
    </row>
    <row r="338" spans="2:25" ht="12">
      <c r="B338" s="90" t="s">
        <v>147</v>
      </c>
      <c r="C338" s="85"/>
      <c r="D338" s="91"/>
      <c r="E338" s="92"/>
      <c r="F338" s="90" t="s">
        <v>147</v>
      </c>
      <c r="G338" s="85"/>
      <c r="H338" s="91"/>
      <c r="I338" s="92"/>
      <c r="J338" s="90" t="s">
        <v>147</v>
      </c>
      <c r="K338" s="85"/>
      <c r="L338" s="91"/>
      <c r="M338" s="92"/>
      <c r="N338" s="90" t="s">
        <v>147</v>
      </c>
      <c r="O338" s="85"/>
      <c r="P338" s="91"/>
      <c r="Q338" s="92"/>
      <c r="R338" s="90" t="s">
        <v>147</v>
      </c>
      <c r="S338" s="85"/>
      <c r="T338" s="91"/>
      <c r="U338" s="92"/>
      <c r="V338" s="93" t="s">
        <v>147</v>
      </c>
      <c r="W338" s="88"/>
      <c r="X338" s="94"/>
      <c r="Y338" s="95"/>
    </row>
    <row r="339" spans="2:25" ht="12">
      <c r="B339" s="84"/>
      <c r="C339" s="96" t="s">
        <v>139</v>
      </c>
      <c r="D339" s="97"/>
      <c r="E339" s="27">
        <v>0</v>
      </c>
      <c r="F339" s="84"/>
      <c r="G339" s="96" t="s">
        <v>139</v>
      </c>
      <c r="H339" s="85"/>
      <c r="I339" s="27">
        <v>0</v>
      </c>
      <c r="J339" s="84"/>
      <c r="K339" s="96" t="s">
        <v>139</v>
      </c>
      <c r="L339" s="85"/>
      <c r="M339" s="27">
        <v>0</v>
      </c>
      <c r="N339" s="84"/>
      <c r="O339" s="96" t="s">
        <v>139</v>
      </c>
      <c r="P339" s="85"/>
      <c r="Q339" s="27">
        <v>0</v>
      </c>
      <c r="R339" s="84"/>
      <c r="S339" s="96" t="s">
        <v>139</v>
      </c>
      <c r="T339" s="85"/>
      <c r="U339" s="27">
        <v>0</v>
      </c>
      <c r="V339" s="87"/>
      <c r="W339" s="98" t="s">
        <v>139</v>
      </c>
      <c r="X339" s="88"/>
      <c r="Y339" s="99" t="e">
        <f>Y340/(E323+E324)</f>
        <v>#DIV/0!</v>
      </c>
    </row>
    <row r="340" spans="2:25" ht="12">
      <c r="B340" s="84"/>
      <c r="C340" s="96" t="s">
        <v>140</v>
      </c>
      <c r="D340" s="97"/>
      <c r="E340" s="100">
        <f>E339*$E323</f>
        <v>0</v>
      </c>
      <c r="F340" s="84"/>
      <c r="G340" s="96" t="s">
        <v>140</v>
      </c>
      <c r="H340" s="85"/>
      <c r="I340" s="100">
        <f>I339*$E323</f>
        <v>0</v>
      </c>
      <c r="J340" s="84"/>
      <c r="K340" s="96" t="s">
        <v>140</v>
      </c>
      <c r="L340" s="85"/>
      <c r="M340" s="100">
        <f>M339*$E323</f>
        <v>0</v>
      </c>
      <c r="N340" s="84"/>
      <c r="O340" s="96" t="s">
        <v>140</v>
      </c>
      <c r="P340" s="85"/>
      <c r="Q340" s="100">
        <f>Q339*$E324</f>
        <v>0</v>
      </c>
      <c r="R340" s="84"/>
      <c r="S340" s="96" t="s">
        <v>140</v>
      </c>
      <c r="T340" s="85"/>
      <c r="U340" s="100">
        <f>U339*($E323+$E324)</f>
        <v>0</v>
      </c>
      <c r="V340" s="87"/>
      <c r="W340" s="98" t="s">
        <v>140</v>
      </c>
      <c r="X340" s="88"/>
      <c r="Y340" s="101">
        <f>E340+I340+M340+Q340+U340</f>
        <v>0</v>
      </c>
    </row>
    <row r="341" spans="2:25" ht="12">
      <c r="B341" s="84"/>
      <c r="C341" s="96" t="s">
        <v>65</v>
      </c>
      <c r="D341" s="97"/>
      <c r="E341" s="17">
        <v>0</v>
      </c>
      <c r="F341" s="84"/>
      <c r="G341" s="96" t="s">
        <v>65</v>
      </c>
      <c r="H341" s="85"/>
      <c r="I341" s="17">
        <v>0</v>
      </c>
      <c r="J341" s="84"/>
      <c r="K341" s="102"/>
      <c r="L341" s="103"/>
      <c r="M341" s="104"/>
      <c r="N341" s="84"/>
      <c r="O341" s="96" t="s">
        <v>65</v>
      </c>
      <c r="P341" s="85"/>
      <c r="Q341" s="17">
        <v>0</v>
      </c>
      <c r="R341" s="84"/>
      <c r="S341" s="96" t="s">
        <v>141</v>
      </c>
      <c r="T341" s="85"/>
      <c r="U341" s="17">
        <v>0</v>
      </c>
      <c r="V341" s="87"/>
      <c r="W341" s="102"/>
      <c r="X341" s="103"/>
      <c r="Y341" s="134"/>
    </row>
    <row r="342" spans="2:25" ht="12">
      <c r="B342" s="84"/>
      <c r="C342" s="96" t="s">
        <v>66</v>
      </c>
      <c r="D342" s="97"/>
      <c r="E342" s="106">
        <f>Assumptions!$B$22</f>
        <v>0.2</v>
      </c>
      <c r="F342" s="84"/>
      <c r="G342" s="96" t="s">
        <v>66</v>
      </c>
      <c r="H342" s="85"/>
      <c r="I342" s="106">
        <f>Assumptions!$C$22</f>
        <v>1.74</v>
      </c>
      <c r="J342" s="84"/>
      <c r="K342" s="96" t="s">
        <v>66</v>
      </c>
      <c r="L342" s="85"/>
      <c r="M342" s="106">
        <f>Assumptions!$D$22</f>
        <v>2.14</v>
      </c>
      <c r="N342" s="84"/>
      <c r="O342" s="102"/>
      <c r="P342" s="103"/>
      <c r="Q342" s="104"/>
      <c r="R342" s="84"/>
      <c r="S342" s="102"/>
      <c r="T342" s="103"/>
      <c r="U342" s="104"/>
      <c r="V342" s="87"/>
      <c r="W342" s="102"/>
      <c r="X342" s="103"/>
      <c r="Y342" s="134"/>
    </row>
    <row r="343" spans="2:25" ht="12">
      <c r="B343" s="84"/>
      <c r="C343" s="96" t="s">
        <v>69</v>
      </c>
      <c r="D343" s="97"/>
      <c r="E343" s="106">
        <f>Assumptions!$B$23</f>
        <v>0</v>
      </c>
      <c r="F343" s="84"/>
      <c r="G343" s="96" t="s">
        <v>69</v>
      </c>
      <c r="H343" s="85"/>
      <c r="I343" s="106">
        <f>Assumptions!$C$23</f>
        <v>0.13</v>
      </c>
      <c r="J343" s="84"/>
      <c r="K343" s="96" t="s">
        <v>69</v>
      </c>
      <c r="L343" s="85"/>
      <c r="M343" s="106">
        <f>Assumptions!$D$23</f>
        <v>0.13</v>
      </c>
      <c r="N343" s="84"/>
      <c r="O343" s="102"/>
      <c r="P343" s="103"/>
      <c r="Q343" s="104"/>
      <c r="R343" s="84"/>
      <c r="S343" s="102"/>
      <c r="T343" s="103"/>
      <c r="U343" s="104"/>
      <c r="V343" s="87"/>
      <c r="W343" s="102"/>
      <c r="X343" s="103"/>
      <c r="Y343" s="134"/>
    </row>
    <row r="344" spans="2:25" ht="12">
      <c r="B344" s="84"/>
      <c r="C344" s="96" t="s">
        <v>141</v>
      </c>
      <c r="D344" s="97"/>
      <c r="E344" s="107">
        <f>E341+E342+E343</f>
        <v>0.2</v>
      </c>
      <c r="F344" s="84"/>
      <c r="G344" s="96" t="s">
        <v>141</v>
      </c>
      <c r="H344" s="85"/>
      <c r="I344" s="107">
        <f>I341+I342+I343</f>
        <v>1.87</v>
      </c>
      <c r="J344" s="84"/>
      <c r="K344" s="96" t="s">
        <v>141</v>
      </c>
      <c r="L344" s="85"/>
      <c r="M344" s="107">
        <f>M341+M342+M343</f>
        <v>2.27</v>
      </c>
      <c r="N344" s="84"/>
      <c r="O344" s="96" t="s">
        <v>141</v>
      </c>
      <c r="P344" s="85"/>
      <c r="Q344" s="107">
        <f>Q341+Q342+Q343</f>
        <v>0</v>
      </c>
      <c r="R344" s="84"/>
      <c r="S344" s="96" t="s">
        <v>141</v>
      </c>
      <c r="T344" s="85"/>
      <c r="U344" s="107">
        <f>U341+U342+U343</f>
        <v>0</v>
      </c>
      <c r="V344" s="87"/>
      <c r="W344" s="98" t="s">
        <v>141</v>
      </c>
      <c r="X344" s="88"/>
      <c r="Y344" s="108" t="e">
        <f>Y346/Y340/Y345</f>
        <v>#DIV/0!</v>
      </c>
    </row>
    <row r="345" spans="2:25" ht="12.75" thickBot="1">
      <c r="B345" s="109"/>
      <c r="C345" s="110" t="s">
        <v>142</v>
      </c>
      <c r="D345" s="111"/>
      <c r="E345" s="112">
        <f>E335</f>
        <v>0</v>
      </c>
      <c r="F345" s="109"/>
      <c r="G345" s="110" t="s">
        <v>142</v>
      </c>
      <c r="H345" s="113"/>
      <c r="I345" s="112">
        <f>I335</f>
        <v>0</v>
      </c>
      <c r="J345" s="109"/>
      <c r="K345" s="110" t="s">
        <v>142</v>
      </c>
      <c r="L345" s="113"/>
      <c r="M345" s="112">
        <f>M335</f>
        <v>0</v>
      </c>
      <c r="N345" s="109"/>
      <c r="O345" s="110" t="s">
        <v>142</v>
      </c>
      <c r="P345" s="113"/>
      <c r="Q345" s="112">
        <f>Q335</f>
        <v>0</v>
      </c>
      <c r="R345" s="109"/>
      <c r="S345" s="110" t="s">
        <v>142</v>
      </c>
      <c r="T345" s="113"/>
      <c r="U345" s="112">
        <f>U335</f>
        <v>0</v>
      </c>
      <c r="V345" s="114"/>
      <c r="W345" s="115" t="s">
        <v>142</v>
      </c>
      <c r="X345" s="116"/>
      <c r="Y345" s="117">
        <f>Y335</f>
        <v>0</v>
      </c>
    </row>
    <row r="346" spans="2:25" ht="12.75" thickTop="1">
      <c r="B346" s="118"/>
      <c r="C346" s="119" t="s">
        <v>143</v>
      </c>
      <c r="D346" s="120"/>
      <c r="E346" s="121">
        <f>E345*E344*E340</f>
        <v>0</v>
      </c>
      <c r="F346" s="118"/>
      <c r="G346" s="119" t="s">
        <v>143</v>
      </c>
      <c r="H346" s="122"/>
      <c r="I346" s="121">
        <f>I345*I344*I340</f>
        <v>0</v>
      </c>
      <c r="J346" s="118"/>
      <c r="K346" s="119" t="s">
        <v>143</v>
      </c>
      <c r="L346" s="122"/>
      <c r="M346" s="121">
        <f>M345*M344*M340</f>
        <v>0</v>
      </c>
      <c r="N346" s="118"/>
      <c r="O346" s="119" t="s">
        <v>143</v>
      </c>
      <c r="P346" s="122"/>
      <c r="Q346" s="121">
        <f>Q345*Q344*Q340</f>
        <v>0</v>
      </c>
      <c r="R346" s="118"/>
      <c r="S346" s="119" t="s">
        <v>143</v>
      </c>
      <c r="T346" s="122"/>
      <c r="U346" s="121">
        <f>U345*U344*U340</f>
        <v>0</v>
      </c>
      <c r="V346" s="123"/>
      <c r="W346" s="124" t="s">
        <v>143</v>
      </c>
      <c r="X346" s="125"/>
      <c r="Y346" s="135">
        <f>E346+I346+M346+Q346+U346</f>
        <v>0</v>
      </c>
    </row>
    <row r="347" spans="2:25" ht="12">
      <c r="B347" s="127"/>
      <c r="C347" s="128"/>
      <c r="D347" s="129"/>
      <c r="E347" s="130"/>
      <c r="F347" s="127"/>
      <c r="G347" s="128"/>
      <c r="H347" s="128"/>
      <c r="I347" s="130"/>
      <c r="J347" s="127"/>
      <c r="K347" s="128"/>
      <c r="L347" s="128"/>
      <c r="M347" s="130"/>
      <c r="N347" s="127"/>
      <c r="O347" s="128"/>
      <c r="P347" s="128"/>
      <c r="Q347" s="130"/>
      <c r="R347" s="127"/>
      <c r="S347" s="128"/>
      <c r="T347" s="128"/>
      <c r="U347" s="130"/>
      <c r="V347" s="131"/>
      <c r="W347" s="132"/>
      <c r="X347" s="132"/>
      <c r="Y347" s="133"/>
    </row>
    <row r="348" spans="2:25" ht="12">
      <c r="B348" s="90" t="s">
        <v>148</v>
      </c>
      <c r="C348" s="85"/>
      <c r="D348" s="91"/>
      <c r="E348" s="92"/>
      <c r="F348" s="90" t="s">
        <v>148</v>
      </c>
      <c r="G348" s="85"/>
      <c r="H348" s="91"/>
      <c r="I348" s="92"/>
      <c r="J348" s="90" t="s">
        <v>148</v>
      </c>
      <c r="K348" s="85"/>
      <c r="L348" s="91"/>
      <c r="M348" s="92"/>
      <c r="N348" s="90" t="s">
        <v>148</v>
      </c>
      <c r="O348" s="85"/>
      <c r="P348" s="91"/>
      <c r="Q348" s="92"/>
      <c r="R348" s="90" t="s">
        <v>148</v>
      </c>
      <c r="S348" s="85"/>
      <c r="T348" s="91"/>
      <c r="U348" s="92"/>
      <c r="V348" s="93" t="s">
        <v>148</v>
      </c>
      <c r="W348" s="88"/>
      <c r="X348" s="94"/>
      <c r="Y348" s="95"/>
    </row>
    <row r="349" spans="2:25" ht="12">
      <c r="B349" s="84"/>
      <c r="C349" s="96" t="s">
        <v>139</v>
      </c>
      <c r="D349" s="97"/>
      <c r="E349" s="27">
        <v>0</v>
      </c>
      <c r="F349" s="84"/>
      <c r="G349" s="96" t="s">
        <v>139</v>
      </c>
      <c r="H349" s="85"/>
      <c r="I349" s="27">
        <v>0</v>
      </c>
      <c r="J349" s="84"/>
      <c r="K349" s="96" t="s">
        <v>139</v>
      </c>
      <c r="L349" s="85"/>
      <c r="M349" s="27">
        <v>0</v>
      </c>
      <c r="N349" s="84"/>
      <c r="O349" s="96" t="s">
        <v>139</v>
      </c>
      <c r="P349" s="85"/>
      <c r="Q349" s="27">
        <v>0</v>
      </c>
      <c r="R349" s="84"/>
      <c r="S349" s="96" t="s">
        <v>139</v>
      </c>
      <c r="T349" s="85"/>
      <c r="U349" s="27">
        <v>0</v>
      </c>
      <c r="V349" s="87"/>
      <c r="W349" s="98" t="s">
        <v>139</v>
      </c>
      <c r="X349" s="88"/>
      <c r="Y349" s="99" t="e">
        <f>Y350/(E323+E324)</f>
        <v>#DIV/0!</v>
      </c>
    </row>
    <row r="350" spans="2:25" ht="12">
      <c r="B350" s="84"/>
      <c r="C350" s="96" t="s">
        <v>140</v>
      </c>
      <c r="D350" s="97"/>
      <c r="E350" s="100">
        <f>E349*$E323</f>
        <v>0</v>
      </c>
      <c r="F350" s="84"/>
      <c r="G350" s="96" t="s">
        <v>140</v>
      </c>
      <c r="H350" s="85"/>
      <c r="I350" s="100">
        <f>I349*$E323</f>
        <v>0</v>
      </c>
      <c r="J350" s="84"/>
      <c r="K350" s="96" t="s">
        <v>140</v>
      </c>
      <c r="L350" s="85"/>
      <c r="M350" s="100">
        <f>M349*$E323</f>
        <v>0</v>
      </c>
      <c r="N350" s="84"/>
      <c r="O350" s="96" t="s">
        <v>140</v>
      </c>
      <c r="P350" s="85"/>
      <c r="Q350" s="100">
        <f>Q349*$E324</f>
        <v>0</v>
      </c>
      <c r="R350" s="84"/>
      <c r="S350" s="96" t="s">
        <v>140</v>
      </c>
      <c r="T350" s="85"/>
      <c r="U350" s="100">
        <f>U349*($E323+$E324)</f>
        <v>0</v>
      </c>
      <c r="V350" s="87"/>
      <c r="W350" s="98" t="s">
        <v>140</v>
      </c>
      <c r="X350" s="88"/>
      <c r="Y350" s="101">
        <f>E350+I350+M350+Q350+U350</f>
        <v>0</v>
      </c>
    </row>
    <row r="351" spans="2:25" ht="12">
      <c r="B351" s="84"/>
      <c r="C351" s="96" t="s">
        <v>65</v>
      </c>
      <c r="D351" s="97"/>
      <c r="E351" s="17">
        <v>0</v>
      </c>
      <c r="F351" s="84"/>
      <c r="G351" s="96" t="s">
        <v>65</v>
      </c>
      <c r="H351" s="85"/>
      <c r="I351" s="17">
        <v>0</v>
      </c>
      <c r="J351" s="84"/>
      <c r="K351" s="102"/>
      <c r="L351" s="103"/>
      <c r="M351" s="104"/>
      <c r="N351" s="84"/>
      <c r="O351" s="96" t="s">
        <v>65</v>
      </c>
      <c r="P351" s="85"/>
      <c r="Q351" s="17">
        <v>0</v>
      </c>
      <c r="R351" s="84"/>
      <c r="S351" s="96" t="s">
        <v>141</v>
      </c>
      <c r="T351" s="85"/>
      <c r="U351" s="17">
        <v>0</v>
      </c>
      <c r="V351" s="87"/>
      <c r="W351" s="102"/>
      <c r="X351" s="103"/>
      <c r="Y351" s="134"/>
    </row>
    <row r="352" spans="2:25" ht="12">
      <c r="B352" s="84"/>
      <c r="C352" s="96" t="s">
        <v>66</v>
      </c>
      <c r="D352" s="97"/>
      <c r="E352" s="106">
        <f>Assumptions!$B$24</f>
        <v>0.05</v>
      </c>
      <c r="F352" s="84"/>
      <c r="G352" s="96" t="s">
        <v>66</v>
      </c>
      <c r="H352" s="85"/>
      <c r="I352" s="106">
        <f>Assumptions!$C$24</f>
        <v>0.29</v>
      </c>
      <c r="J352" s="84"/>
      <c r="K352" s="96" t="s">
        <v>66</v>
      </c>
      <c r="L352" s="85"/>
      <c r="M352" s="106">
        <f>Assumptions!$D$24</f>
        <v>0.58</v>
      </c>
      <c r="N352" s="84"/>
      <c r="O352" s="102"/>
      <c r="P352" s="103"/>
      <c r="Q352" s="104"/>
      <c r="R352" s="84"/>
      <c r="S352" s="102"/>
      <c r="T352" s="103"/>
      <c r="U352" s="104"/>
      <c r="V352" s="87"/>
      <c r="W352" s="102"/>
      <c r="X352" s="103"/>
      <c r="Y352" s="134"/>
    </row>
    <row r="353" spans="2:25" ht="12">
      <c r="B353" s="84"/>
      <c r="C353" s="96" t="s">
        <v>69</v>
      </c>
      <c r="D353" s="97"/>
      <c r="E353" s="106">
        <f>Assumptions!$B$25</f>
        <v>0</v>
      </c>
      <c r="F353" s="84"/>
      <c r="G353" s="96" t="s">
        <v>69</v>
      </c>
      <c r="H353" s="85"/>
      <c r="I353" s="106">
        <f>Assumptions!$C$25</f>
        <v>0</v>
      </c>
      <c r="J353" s="84"/>
      <c r="K353" s="96" t="s">
        <v>69</v>
      </c>
      <c r="L353" s="85"/>
      <c r="M353" s="106">
        <f>Assumptions!$D$25</f>
        <v>0</v>
      </c>
      <c r="N353" s="84"/>
      <c r="O353" s="102"/>
      <c r="P353" s="103"/>
      <c r="Q353" s="104"/>
      <c r="R353" s="84"/>
      <c r="S353" s="102"/>
      <c r="T353" s="103"/>
      <c r="U353" s="104"/>
      <c r="V353" s="87"/>
      <c r="W353" s="102"/>
      <c r="X353" s="103"/>
      <c r="Y353" s="134"/>
    </row>
    <row r="354" spans="2:25" ht="12">
      <c r="B354" s="84"/>
      <c r="C354" s="96" t="s">
        <v>141</v>
      </c>
      <c r="D354" s="97"/>
      <c r="E354" s="107">
        <f>E351+E352+E353</f>
        <v>0.05</v>
      </c>
      <c r="F354" s="84"/>
      <c r="G354" s="96" t="s">
        <v>141</v>
      </c>
      <c r="H354" s="85"/>
      <c r="I354" s="107">
        <f>I351+I352+I353</f>
        <v>0.29</v>
      </c>
      <c r="J354" s="84"/>
      <c r="K354" s="96" t="s">
        <v>141</v>
      </c>
      <c r="L354" s="85"/>
      <c r="M354" s="107">
        <f>M351+M352+M353</f>
        <v>0.58</v>
      </c>
      <c r="N354" s="84"/>
      <c r="O354" s="96" t="s">
        <v>141</v>
      </c>
      <c r="P354" s="85"/>
      <c r="Q354" s="107">
        <f>Q351+Q352+Q353</f>
        <v>0</v>
      </c>
      <c r="R354" s="84"/>
      <c r="S354" s="96" t="s">
        <v>141</v>
      </c>
      <c r="T354" s="85"/>
      <c r="U354" s="107">
        <f>U351+U352+U353</f>
        <v>0</v>
      </c>
      <c r="V354" s="87"/>
      <c r="W354" s="98" t="s">
        <v>141</v>
      </c>
      <c r="X354" s="88"/>
      <c r="Y354" s="108" t="e">
        <f>Y356/Y350/Y355</f>
        <v>#DIV/0!</v>
      </c>
    </row>
    <row r="355" spans="2:25" ht="12.75" thickBot="1">
      <c r="B355" s="109"/>
      <c r="C355" s="110" t="s">
        <v>142</v>
      </c>
      <c r="D355" s="111"/>
      <c r="E355" s="112">
        <f>E345</f>
        <v>0</v>
      </c>
      <c r="F355" s="109"/>
      <c r="G355" s="110" t="s">
        <v>142</v>
      </c>
      <c r="H355" s="113"/>
      <c r="I355" s="112">
        <f>I345</f>
        <v>0</v>
      </c>
      <c r="J355" s="109"/>
      <c r="K355" s="110" t="s">
        <v>142</v>
      </c>
      <c r="L355" s="113"/>
      <c r="M355" s="112">
        <f>M345</f>
        <v>0</v>
      </c>
      <c r="N355" s="109"/>
      <c r="O355" s="110" t="s">
        <v>142</v>
      </c>
      <c r="P355" s="113"/>
      <c r="Q355" s="112">
        <f>Q345</f>
        <v>0</v>
      </c>
      <c r="R355" s="109"/>
      <c r="S355" s="110" t="s">
        <v>142</v>
      </c>
      <c r="T355" s="113"/>
      <c r="U355" s="112">
        <f>U345</f>
        <v>0</v>
      </c>
      <c r="V355" s="114"/>
      <c r="W355" s="115" t="s">
        <v>142</v>
      </c>
      <c r="X355" s="116"/>
      <c r="Y355" s="117">
        <f>Y345</f>
        <v>0</v>
      </c>
    </row>
    <row r="356" spans="2:25" ht="13.5" thickBot="1" thickTop="1">
      <c r="B356" s="84"/>
      <c r="C356" s="96" t="s">
        <v>143</v>
      </c>
      <c r="D356" s="97"/>
      <c r="E356" s="136">
        <f>E355*E354*E350</f>
        <v>0</v>
      </c>
      <c r="F356" s="84"/>
      <c r="G356" s="96" t="s">
        <v>143</v>
      </c>
      <c r="H356" s="85"/>
      <c r="I356" s="136">
        <f>I355*I354*I350</f>
        <v>0</v>
      </c>
      <c r="J356" s="84"/>
      <c r="K356" s="96" t="s">
        <v>143</v>
      </c>
      <c r="L356" s="85"/>
      <c r="M356" s="136">
        <f>M355*M354*M350</f>
        <v>0</v>
      </c>
      <c r="N356" s="84"/>
      <c r="O356" s="96" t="s">
        <v>143</v>
      </c>
      <c r="P356" s="85"/>
      <c r="Q356" s="136">
        <f>Q355*Q354*Q350</f>
        <v>0</v>
      </c>
      <c r="R356" s="84"/>
      <c r="S356" s="96" t="s">
        <v>143</v>
      </c>
      <c r="T356" s="85"/>
      <c r="U356" s="136">
        <f>U355*U354*U350</f>
        <v>0</v>
      </c>
      <c r="V356" s="87"/>
      <c r="W356" s="98" t="s">
        <v>143</v>
      </c>
      <c r="X356" s="88"/>
      <c r="Y356" s="135">
        <f>E356+I356+M356+Q356+U356</f>
        <v>0</v>
      </c>
    </row>
    <row r="357" spans="2:25" ht="12">
      <c r="B357" s="137"/>
      <c r="C357" s="138"/>
      <c r="D357" s="139"/>
      <c r="E357" s="140"/>
      <c r="F357" s="137"/>
      <c r="G357" s="138"/>
      <c r="H357" s="138"/>
      <c r="I357" s="140"/>
      <c r="J357" s="137"/>
      <c r="K357" s="138"/>
      <c r="L357" s="138"/>
      <c r="M357" s="140"/>
      <c r="N357" s="137"/>
      <c r="O357" s="138"/>
      <c r="P357" s="138"/>
      <c r="Q357" s="140"/>
      <c r="R357" s="137"/>
      <c r="S357" s="138"/>
      <c r="T357" s="138"/>
      <c r="U357" s="140"/>
      <c r="V357" s="137"/>
      <c r="W357" s="138"/>
      <c r="X357" s="138"/>
      <c r="Y357" s="140"/>
    </row>
    <row r="358" spans="2:25" ht="12">
      <c r="B358" s="93" t="s">
        <v>191</v>
      </c>
      <c r="C358" s="88"/>
      <c r="D358" s="94"/>
      <c r="E358" s="95"/>
      <c r="F358" s="93" t="s">
        <v>191</v>
      </c>
      <c r="G358" s="88"/>
      <c r="H358" s="94"/>
      <c r="I358" s="95"/>
      <c r="J358" s="93" t="s">
        <v>191</v>
      </c>
      <c r="K358" s="88"/>
      <c r="L358" s="94"/>
      <c r="M358" s="95"/>
      <c r="N358" s="93" t="s">
        <v>191</v>
      </c>
      <c r="O358" s="88"/>
      <c r="P358" s="94"/>
      <c r="Q358" s="95"/>
      <c r="R358" s="93" t="s">
        <v>191</v>
      </c>
      <c r="S358" s="88"/>
      <c r="T358" s="94"/>
      <c r="U358" s="95"/>
      <c r="V358" s="93" t="s">
        <v>191</v>
      </c>
      <c r="W358" s="88"/>
      <c r="X358" s="94"/>
      <c r="Y358" s="95"/>
    </row>
    <row r="359" spans="2:25" ht="12">
      <c r="B359" s="93"/>
      <c r="C359" s="98" t="s">
        <v>183</v>
      </c>
      <c r="D359" s="141"/>
      <c r="E359" s="142">
        <f>E330*E331*E335</f>
        <v>0</v>
      </c>
      <c r="F359" s="143"/>
      <c r="G359" s="98" t="s">
        <v>183</v>
      </c>
      <c r="H359" s="141"/>
      <c r="I359" s="142">
        <f>I330*I331*I335</f>
        <v>0</v>
      </c>
      <c r="J359" s="143"/>
      <c r="K359" s="98" t="s">
        <v>183</v>
      </c>
      <c r="L359" s="141"/>
      <c r="M359" s="142">
        <f>M330*M331*M335</f>
        <v>0</v>
      </c>
      <c r="N359" s="143"/>
      <c r="O359" s="98" t="s">
        <v>183</v>
      </c>
      <c r="P359" s="141"/>
      <c r="Q359" s="142">
        <f>Q330*Q331*Q335</f>
        <v>0</v>
      </c>
      <c r="R359" s="143"/>
      <c r="S359" s="98" t="s">
        <v>183</v>
      </c>
      <c r="T359" s="141"/>
      <c r="U359" s="142">
        <f>U330*U331*U335</f>
        <v>0</v>
      </c>
      <c r="V359" s="143"/>
      <c r="W359" s="98" t="s">
        <v>183</v>
      </c>
      <c r="X359" s="94"/>
      <c r="Y359" s="142">
        <f>E359+I359+M359+Q359+U359</f>
        <v>0</v>
      </c>
    </row>
    <row r="360" spans="2:25" ht="12">
      <c r="B360" s="93"/>
      <c r="C360" s="98" t="s">
        <v>184</v>
      </c>
      <c r="D360" s="141"/>
      <c r="E360" s="142">
        <f>E340*E341*E345</f>
        <v>0</v>
      </c>
      <c r="F360" s="143"/>
      <c r="G360" s="98" t="s">
        <v>184</v>
      </c>
      <c r="H360" s="141"/>
      <c r="I360" s="142">
        <f>I340*I341*I345</f>
        <v>0</v>
      </c>
      <c r="J360" s="143"/>
      <c r="K360" s="98" t="s">
        <v>184</v>
      </c>
      <c r="L360" s="141"/>
      <c r="M360" s="142">
        <f>M340*M341*M345</f>
        <v>0</v>
      </c>
      <c r="N360" s="143"/>
      <c r="O360" s="98" t="s">
        <v>184</v>
      </c>
      <c r="P360" s="141"/>
      <c r="Q360" s="142">
        <f>Q340*Q341*Q345</f>
        <v>0</v>
      </c>
      <c r="R360" s="143"/>
      <c r="S360" s="98" t="s">
        <v>184</v>
      </c>
      <c r="T360" s="141"/>
      <c r="U360" s="142">
        <f>U340*U341*U345</f>
        <v>0</v>
      </c>
      <c r="V360" s="143"/>
      <c r="W360" s="98" t="s">
        <v>184</v>
      </c>
      <c r="X360" s="94"/>
      <c r="Y360" s="142">
        <f aca="true" t="shared" si="6" ref="Y360:Y367">E360+I360+M360+Q360+U360</f>
        <v>0</v>
      </c>
    </row>
    <row r="361" spans="2:25" ht="12">
      <c r="B361" s="93"/>
      <c r="C361" s="98" t="s">
        <v>185</v>
      </c>
      <c r="D361" s="141"/>
      <c r="E361" s="142">
        <f>E350*E351*E355</f>
        <v>0</v>
      </c>
      <c r="F361" s="143"/>
      <c r="G361" s="98" t="s">
        <v>185</v>
      </c>
      <c r="H361" s="141"/>
      <c r="I361" s="142">
        <f>I350*I351*I355</f>
        <v>0</v>
      </c>
      <c r="J361" s="143"/>
      <c r="K361" s="98" t="s">
        <v>185</v>
      </c>
      <c r="L361" s="141"/>
      <c r="M361" s="142">
        <f>M350*M351*M355</f>
        <v>0</v>
      </c>
      <c r="N361" s="143"/>
      <c r="O361" s="98" t="s">
        <v>185</v>
      </c>
      <c r="P361" s="141"/>
      <c r="Q361" s="142">
        <f>Q350*Q351*Q355</f>
        <v>0</v>
      </c>
      <c r="R361" s="143"/>
      <c r="S361" s="98" t="s">
        <v>185</v>
      </c>
      <c r="T361" s="141"/>
      <c r="U361" s="142">
        <f>U350*U351*U355</f>
        <v>0</v>
      </c>
      <c r="V361" s="143"/>
      <c r="W361" s="98" t="s">
        <v>185</v>
      </c>
      <c r="X361" s="94"/>
      <c r="Y361" s="142">
        <f t="shared" si="6"/>
        <v>0</v>
      </c>
    </row>
    <row r="362" spans="2:25" ht="12">
      <c r="B362" s="93"/>
      <c r="C362" s="98" t="s">
        <v>192</v>
      </c>
      <c r="D362" s="141"/>
      <c r="E362" s="142">
        <f>E330*E332*E335</f>
        <v>0</v>
      </c>
      <c r="F362" s="143"/>
      <c r="G362" s="98" t="s">
        <v>192</v>
      </c>
      <c r="H362" s="141"/>
      <c r="I362" s="142">
        <f>I330*I332*I335</f>
        <v>0</v>
      </c>
      <c r="J362" s="143"/>
      <c r="K362" s="98" t="s">
        <v>192</v>
      </c>
      <c r="L362" s="141"/>
      <c r="M362" s="142">
        <f>M330*M332*M335</f>
        <v>0</v>
      </c>
      <c r="N362" s="143"/>
      <c r="O362" s="98" t="s">
        <v>192</v>
      </c>
      <c r="P362" s="141"/>
      <c r="Q362" s="142">
        <f>Q330*Q332*Q335</f>
        <v>0</v>
      </c>
      <c r="R362" s="143"/>
      <c r="S362" s="98" t="s">
        <v>192</v>
      </c>
      <c r="T362" s="141"/>
      <c r="U362" s="142">
        <f>U330*U332*U335</f>
        <v>0</v>
      </c>
      <c r="V362" s="143"/>
      <c r="W362" s="98" t="s">
        <v>192</v>
      </c>
      <c r="X362" s="94"/>
      <c r="Y362" s="142">
        <f t="shared" si="6"/>
        <v>0</v>
      </c>
    </row>
    <row r="363" spans="2:25" ht="12">
      <c r="B363" s="93"/>
      <c r="C363" s="98" t="s">
        <v>193</v>
      </c>
      <c r="D363" s="141"/>
      <c r="E363" s="142">
        <f>E340*E342*E345</f>
        <v>0</v>
      </c>
      <c r="F363" s="143"/>
      <c r="G363" s="98" t="s">
        <v>193</v>
      </c>
      <c r="H363" s="141"/>
      <c r="I363" s="142">
        <f>I340*I342*I345</f>
        <v>0</v>
      </c>
      <c r="J363" s="143"/>
      <c r="K363" s="98" t="s">
        <v>193</v>
      </c>
      <c r="L363" s="141"/>
      <c r="M363" s="142">
        <f>M340*M342*M345</f>
        <v>0</v>
      </c>
      <c r="N363" s="143"/>
      <c r="O363" s="98" t="s">
        <v>193</v>
      </c>
      <c r="P363" s="141"/>
      <c r="Q363" s="142">
        <f>Q340*Q342*Q345</f>
        <v>0</v>
      </c>
      <c r="R363" s="143"/>
      <c r="S363" s="98" t="s">
        <v>193</v>
      </c>
      <c r="T363" s="141"/>
      <c r="U363" s="142">
        <f>U340*U342*U345</f>
        <v>0</v>
      </c>
      <c r="V363" s="143"/>
      <c r="W363" s="98" t="s">
        <v>193</v>
      </c>
      <c r="X363" s="94"/>
      <c r="Y363" s="142">
        <f t="shared" si="6"/>
        <v>0</v>
      </c>
    </row>
    <row r="364" spans="2:25" ht="12">
      <c r="B364" s="93"/>
      <c r="C364" s="98" t="s">
        <v>194</v>
      </c>
      <c r="D364" s="141"/>
      <c r="E364" s="142">
        <f>E350*E352*E355</f>
        <v>0</v>
      </c>
      <c r="F364" s="143"/>
      <c r="G364" s="98" t="s">
        <v>194</v>
      </c>
      <c r="H364" s="141"/>
      <c r="I364" s="142">
        <f>I350*I352*I355</f>
        <v>0</v>
      </c>
      <c r="J364" s="143"/>
      <c r="K364" s="98" t="s">
        <v>194</v>
      </c>
      <c r="L364" s="141"/>
      <c r="M364" s="142">
        <f>M350*M352*M355</f>
        <v>0</v>
      </c>
      <c r="N364" s="143"/>
      <c r="O364" s="98" t="s">
        <v>194</v>
      </c>
      <c r="P364" s="141"/>
      <c r="Q364" s="142">
        <f>Q350*Q352*Q355</f>
        <v>0</v>
      </c>
      <c r="R364" s="143"/>
      <c r="S364" s="98" t="s">
        <v>194</v>
      </c>
      <c r="T364" s="141"/>
      <c r="U364" s="142">
        <f>U350*U352*U355</f>
        <v>0</v>
      </c>
      <c r="V364" s="143"/>
      <c r="W364" s="98" t="s">
        <v>194</v>
      </c>
      <c r="X364" s="94"/>
      <c r="Y364" s="142">
        <f t="shared" si="6"/>
        <v>0</v>
      </c>
    </row>
    <row r="365" spans="2:25" ht="12">
      <c r="B365" s="93"/>
      <c r="C365" s="98" t="s">
        <v>195</v>
      </c>
      <c r="D365" s="141"/>
      <c r="E365" s="142">
        <f>E330*E333*E335</f>
        <v>0</v>
      </c>
      <c r="F365" s="143"/>
      <c r="G365" s="98" t="s">
        <v>195</v>
      </c>
      <c r="H365" s="141"/>
      <c r="I365" s="142">
        <f>I330*I333*I335</f>
        <v>0</v>
      </c>
      <c r="J365" s="143"/>
      <c r="K365" s="98" t="s">
        <v>195</v>
      </c>
      <c r="L365" s="141"/>
      <c r="M365" s="142">
        <f>M330*M333*M335</f>
        <v>0</v>
      </c>
      <c r="N365" s="143"/>
      <c r="O365" s="98" t="s">
        <v>195</v>
      </c>
      <c r="P365" s="141"/>
      <c r="Q365" s="142">
        <f>Q330*Q333*Q335</f>
        <v>0</v>
      </c>
      <c r="R365" s="143"/>
      <c r="S365" s="98" t="s">
        <v>195</v>
      </c>
      <c r="T365" s="141"/>
      <c r="U365" s="142">
        <f>U330*U333*U335</f>
        <v>0</v>
      </c>
      <c r="V365" s="143"/>
      <c r="W365" s="98" t="s">
        <v>195</v>
      </c>
      <c r="X365" s="94"/>
      <c r="Y365" s="142">
        <f t="shared" si="6"/>
        <v>0</v>
      </c>
    </row>
    <row r="366" spans="2:25" ht="12">
      <c r="B366" s="144"/>
      <c r="C366" s="98" t="s">
        <v>196</v>
      </c>
      <c r="D366" s="98"/>
      <c r="E366" s="142">
        <f>E340*E343*E345</f>
        <v>0</v>
      </c>
      <c r="F366" s="145"/>
      <c r="G366" s="98" t="s">
        <v>196</v>
      </c>
      <c r="H366" s="98"/>
      <c r="I366" s="142">
        <f>I340*I343*I345</f>
        <v>0</v>
      </c>
      <c r="J366" s="145"/>
      <c r="K366" s="98" t="s">
        <v>196</v>
      </c>
      <c r="L366" s="98"/>
      <c r="M366" s="142">
        <f>M340*M343*M345</f>
        <v>0</v>
      </c>
      <c r="N366" s="145"/>
      <c r="O366" s="98" t="s">
        <v>196</v>
      </c>
      <c r="P366" s="98"/>
      <c r="Q366" s="142">
        <f>Q340*Q343*Q345</f>
        <v>0</v>
      </c>
      <c r="R366" s="145"/>
      <c r="S366" s="98" t="s">
        <v>196</v>
      </c>
      <c r="T366" s="98"/>
      <c r="U366" s="142">
        <f>U340*U343*U345</f>
        <v>0</v>
      </c>
      <c r="V366" s="145"/>
      <c r="W366" s="98" t="s">
        <v>196</v>
      </c>
      <c r="X366" s="146"/>
      <c r="Y366" s="142">
        <f t="shared" si="6"/>
        <v>0</v>
      </c>
    </row>
    <row r="367" spans="2:25" ht="12.75" thickBot="1">
      <c r="B367" s="147"/>
      <c r="C367" s="115" t="s">
        <v>197</v>
      </c>
      <c r="D367" s="115"/>
      <c r="E367" s="148">
        <f>E350*E353*E355</f>
        <v>0</v>
      </c>
      <c r="F367" s="149"/>
      <c r="G367" s="115" t="s">
        <v>197</v>
      </c>
      <c r="H367" s="115"/>
      <c r="I367" s="148">
        <f>I350*I353*I355</f>
        <v>0</v>
      </c>
      <c r="J367" s="149"/>
      <c r="K367" s="115" t="s">
        <v>197</v>
      </c>
      <c r="L367" s="115"/>
      <c r="M367" s="148">
        <f>M350*M353*M355</f>
        <v>0</v>
      </c>
      <c r="N367" s="149"/>
      <c r="O367" s="115" t="s">
        <v>197</v>
      </c>
      <c r="P367" s="115"/>
      <c r="Q367" s="148">
        <f>Q350*Q353*Q355</f>
        <v>0</v>
      </c>
      <c r="R367" s="149"/>
      <c r="S367" s="115" t="s">
        <v>197</v>
      </c>
      <c r="T367" s="115"/>
      <c r="U367" s="148">
        <f>U350*U353*U355</f>
        <v>0</v>
      </c>
      <c r="V367" s="149"/>
      <c r="W367" s="115" t="s">
        <v>197</v>
      </c>
      <c r="X367" s="150"/>
      <c r="Y367" s="148">
        <f t="shared" si="6"/>
        <v>0</v>
      </c>
    </row>
    <row r="368" spans="2:25" ht="13.5" thickBot="1" thickTop="1">
      <c r="B368" s="151"/>
      <c r="C368" s="152" t="s">
        <v>143</v>
      </c>
      <c r="D368" s="152"/>
      <c r="E368" s="153">
        <f>SUM(E359:E367)</f>
        <v>0</v>
      </c>
      <c r="F368" s="154"/>
      <c r="G368" s="155" t="s">
        <v>143</v>
      </c>
      <c r="H368" s="155"/>
      <c r="I368" s="153">
        <f>SUM(I359:I367)</f>
        <v>0</v>
      </c>
      <c r="J368" s="154"/>
      <c r="K368" s="155" t="s">
        <v>143</v>
      </c>
      <c r="L368" s="155"/>
      <c r="M368" s="153">
        <f>SUM(M359:M367)</f>
        <v>0</v>
      </c>
      <c r="N368" s="154"/>
      <c r="O368" s="155" t="s">
        <v>143</v>
      </c>
      <c r="P368" s="156"/>
      <c r="Q368" s="153">
        <f>SUM(Q359:Q367)</f>
        <v>0</v>
      </c>
      <c r="R368" s="154"/>
      <c r="S368" s="155" t="s">
        <v>143</v>
      </c>
      <c r="T368" s="156"/>
      <c r="U368" s="153">
        <f>SUM(U359:U367)</f>
        <v>0</v>
      </c>
      <c r="V368" s="154"/>
      <c r="W368" s="155" t="s">
        <v>143</v>
      </c>
      <c r="X368" s="156"/>
      <c r="Y368" s="153">
        <f>SUM(Y359:Y367)</f>
        <v>0</v>
      </c>
    </row>
    <row r="374" ht="12.75" thickBot="1"/>
    <row r="375" spans="2:25" ht="12">
      <c r="B375" s="72" t="s">
        <v>149</v>
      </c>
      <c r="C375" s="73"/>
      <c r="D375" s="74"/>
      <c r="E375" s="406" t="str">
        <f>Assumptions!I$4</f>
        <v>H</v>
      </c>
      <c r="F375" s="406"/>
      <c r="G375" s="407"/>
      <c r="Y375" s="34" t="s">
        <v>173</v>
      </c>
    </row>
    <row r="376" spans="2:7" ht="12">
      <c r="B376" s="76" t="s">
        <v>71</v>
      </c>
      <c r="C376" s="77"/>
      <c r="D376" s="78"/>
      <c r="E376" s="408">
        <f>Assumptions!I$5</f>
        <v>0</v>
      </c>
      <c r="F376" s="408"/>
      <c r="G376" s="409"/>
    </row>
    <row r="377" spans="2:7" ht="12">
      <c r="B377" s="79" t="s">
        <v>72</v>
      </c>
      <c r="C377" s="80"/>
      <c r="D377" s="81"/>
      <c r="E377" s="408">
        <f>Assumptions!I$6</f>
        <v>0</v>
      </c>
      <c r="F377" s="408"/>
      <c r="G377" s="409"/>
    </row>
    <row r="378" spans="2:9" ht="12.75" thickBot="1">
      <c r="B378" s="82" t="s">
        <v>142</v>
      </c>
      <c r="C378" s="80"/>
      <c r="D378" s="81"/>
      <c r="E378" s="410">
        <f>Assumptions!I$7</f>
        <v>0</v>
      </c>
      <c r="F378" s="410"/>
      <c r="G378" s="411"/>
      <c r="H378" s="83"/>
      <c r="I378" s="83"/>
    </row>
    <row r="379" spans="2:25" ht="12.75" thickBot="1">
      <c r="B379" s="403" t="s">
        <v>144</v>
      </c>
      <c r="C379" s="404"/>
      <c r="D379" s="404"/>
      <c r="E379" s="405"/>
      <c r="F379" s="403" t="s">
        <v>145</v>
      </c>
      <c r="G379" s="404"/>
      <c r="H379" s="404"/>
      <c r="I379" s="405"/>
      <c r="J379" s="403" t="s">
        <v>150</v>
      </c>
      <c r="K379" s="404"/>
      <c r="L379" s="404"/>
      <c r="M379" s="405"/>
      <c r="N379" s="403" t="s">
        <v>70</v>
      </c>
      <c r="O379" s="404"/>
      <c r="P379" s="404"/>
      <c r="Q379" s="405"/>
      <c r="R379" s="403" t="s">
        <v>86</v>
      </c>
      <c r="S379" s="404"/>
      <c r="T379" s="404"/>
      <c r="U379" s="405"/>
      <c r="V379" s="403" t="s">
        <v>190</v>
      </c>
      <c r="W379" s="404"/>
      <c r="X379" s="404"/>
      <c r="Y379" s="405"/>
    </row>
    <row r="380" spans="2:25" ht="12">
      <c r="B380" s="84"/>
      <c r="C380" s="85"/>
      <c r="D380" s="85"/>
      <c r="E380" s="86"/>
      <c r="F380" s="84"/>
      <c r="G380" s="85"/>
      <c r="H380" s="85"/>
      <c r="I380" s="86"/>
      <c r="J380" s="84"/>
      <c r="K380" s="85"/>
      <c r="L380" s="85"/>
      <c r="M380" s="86"/>
      <c r="N380" s="84"/>
      <c r="O380" s="85"/>
      <c r="P380" s="85"/>
      <c r="Q380" s="86"/>
      <c r="R380" s="84"/>
      <c r="S380" s="85"/>
      <c r="T380" s="85"/>
      <c r="U380" s="86"/>
      <c r="V380" s="87"/>
      <c r="W380" s="88"/>
      <c r="X380" s="88"/>
      <c r="Y380" s="89"/>
    </row>
    <row r="381" spans="2:25" ht="12">
      <c r="B381" s="90" t="s">
        <v>146</v>
      </c>
      <c r="C381" s="85"/>
      <c r="D381" s="91"/>
      <c r="E381" s="92"/>
      <c r="F381" s="90" t="s">
        <v>146</v>
      </c>
      <c r="G381" s="85"/>
      <c r="H381" s="91"/>
      <c r="I381" s="92"/>
      <c r="J381" s="90" t="s">
        <v>146</v>
      </c>
      <c r="K381" s="85"/>
      <c r="L381" s="91"/>
      <c r="M381" s="92"/>
      <c r="N381" s="90" t="s">
        <v>146</v>
      </c>
      <c r="O381" s="85"/>
      <c r="P381" s="91"/>
      <c r="Q381" s="92"/>
      <c r="R381" s="90" t="s">
        <v>146</v>
      </c>
      <c r="S381" s="85"/>
      <c r="T381" s="91"/>
      <c r="U381" s="92"/>
      <c r="V381" s="93" t="s">
        <v>146</v>
      </c>
      <c r="W381" s="88"/>
      <c r="X381" s="94"/>
      <c r="Y381" s="95"/>
    </row>
    <row r="382" spans="2:25" ht="12">
      <c r="B382" s="84"/>
      <c r="C382" s="96" t="s">
        <v>139</v>
      </c>
      <c r="D382" s="97"/>
      <c r="E382" s="27">
        <v>0</v>
      </c>
      <c r="F382" s="84"/>
      <c r="G382" s="96" t="s">
        <v>139</v>
      </c>
      <c r="H382" s="85"/>
      <c r="I382" s="27">
        <v>0</v>
      </c>
      <c r="J382" s="84"/>
      <c r="K382" s="96" t="s">
        <v>139</v>
      </c>
      <c r="L382" s="85"/>
      <c r="M382" s="27">
        <v>0</v>
      </c>
      <c r="N382" s="84"/>
      <c r="O382" s="96" t="s">
        <v>139</v>
      </c>
      <c r="P382" s="85"/>
      <c r="Q382" s="27">
        <v>0</v>
      </c>
      <c r="R382" s="84"/>
      <c r="S382" s="96" t="s">
        <v>139</v>
      </c>
      <c r="T382" s="85"/>
      <c r="U382" s="27">
        <v>0</v>
      </c>
      <c r="V382" s="87"/>
      <c r="W382" s="98" t="s">
        <v>139</v>
      </c>
      <c r="X382" s="88"/>
      <c r="Y382" s="99" t="e">
        <f>Y383/(E376+E377)</f>
        <v>#DIV/0!</v>
      </c>
    </row>
    <row r="383" spans="2:25" ht="12">
      <c r="B383" s="84"/>
      <c r="C383" s="96" t="s">
        <v>140</v>
      </c>
      <c r="D383" s="97"/>
      <c r="E383" s="100">
        <f>E382*$E376</f>
        <v>0</v>
      </c>
      <c r="F383" s="84"/>
      <c r="G383" s="96" t="s">
        <v>140</v>
      </c>
      <c r="H383" s="85"/>
      <c r="I383" s="100">
        <f>I382*$E376</f>
        <v>0</v>
      </c>
      <c r="J383" s="84"/>
      <c r="K383" s="96" t="s">
        <v>140</v>
      </c>
      <c r="L383" s="85"/>
      <c r="M383" s="100">
        <f>M382*$E376</f>
        <v>0</v>
      </c>
      <c r="N383" s="84"/>
      <c r="O383" s="96" t="s">
        <v>140</v>
      </c>
      <c r="P383" s="85"/>
      <c r="Q383" s="100">
        <f>Q382*$E377</f>
        <v>0</v>
      </c>
      <c r="R383" s="84"/>
      <c r="S383" s="96" t="s">
        <v>140</v>
      </c>
      <c r="T383" s="85"/>
      <c r="U383" s="100">
        <f>U382*($E377+$E376)</f>
        <v>0</v>
      </c>
      <c r="V383" s="87"/>
      <c r="W383" s="98" t="s">
        <v>140</v>
      </c>
      <c r="X383" s="88"/>
      <c r="Y383" s="101">
        <f>E383+I383+M383+Q383+U383</f>
        <v>0</v>
      </c>
    </row>
    <row r="384" spans="2:25" ht="12">
      <c r="B384" s="84"/>
      <c r="C384" s="96" t="s">
        <v>65</v>
      </c>
      <c r="D384" s="97"/>
      <c r="E384" s="17">
        <v>0</v>
      </c>
      <c r="F384" s="84"/>
      <c r="G384" s="96" t="s">
        <v>65</v>
      </c>
      <c r="H384" s="85"/>
      <c r="I384" s="17">
        <v>0</v>
      </c>
      <c r="J384" s="84"/>
      <c r="K384" s="102"/>
      <c r="L384" s="103"/>
      <c r="M384" s="104"/>
      <c r="N384" s="84"/>
      <c r="O384" s="96" t="s">
        <v>65</v>
      </c>
      <c r="P384" s="85"/>
      <c r="Q384" s="17">
        <v>0</v>
      </c>
      <c r="R384" s="84"/>
      <c r="S384" s="96" t="s">
        <v>141</v>
      </c>
      <c r="T384" s="85"/>
      <c r="U384" s="17">
        <v>0</v>
      </c>
      <c r="V384" s="87"/>
      <c r="W384" s="102"/>
      <c r="X384" s="103"/>
      <c r="Y384" s="105"/>
    </row>
    <row r="385" spans="2:25" ht="12">
      <c r="B385" s="84"/>
      <c r="C385" s="96" t="s">
        <v>66</v>
      </c>
      <c r="D385" s="97"/>
      <c r="E385" s="106">
        <f>Assumptions!$B$20</f>
        <v>0.22</v>
      </c>
      <c r="F385" s="84"/>
      <c r="G385" s="96" t="s">
        <v>66</v>
      </c>
      <c r="H385" s="85"/>
      <c r="I385" s="106">
        <f>Assumptions!$C$20</f>
        <v>0.87</v>
      </c>
      <c r="J385" s="84"/>
      <c r="K385" s="96" t="s">
        <v>66</v>
      </c>
      <c r="L385" s="85"/>
      <c r="M385" s="106">
        <f>Assumptions!$D$20</f>
        <v>1.17</v>
      </c>
      <c r="N385" s="84"/>
      <c r="O385" s="102"/>
      <c r="P385" s="103"/>
      <c r="Q385" s="104"/>
      <c r="R385" s="84"/>
      <c r="S385" s="102"/>
      <c r="T385" s="103"/>
      <c r="U385" s="104"/>
      <c r="V385" s="87"/>
      <c r="W385" s="102"/>
      <c r="X385" s="103"/>
      <c r="Y385" s="105"/>
    </row>
    <row r="386" spans="2:25" ht="12">
      <c r="B386" s="84"/>
      <c r="C386" s="96" t="s">
        <v>69</v>
      </c>
      <c r="D386" s="97"/>
      <c r="E386" s="106">
        <f>Assumptions!$B$21</f>
        <v>0</v>
      </c>
      <c r="F386" s="84"/>
      <c r="G386" s="96" t="s">
        <v>69</v>
      </c>
      <c r="H386" s="85"/>
      <c r="I386" s="106">
        <f>Assumptions!$C$21</f>
        <v>0</v>
      </c>
      <c r="J386" s="84"/>
      <c r="K386" s="96" t="s">
        <v>69</v>
      </c>
      <c r="L386" s="85"/>
      <c r="M386" s="106">
        <f>Assumptions!$D$21</f>
        <v>0</v>
      </c>
      <c r="N386" s="84"/>
      <c r="O386" s="102"/>
      <c r="P386" s="103"/>
      <c r="Q386" s="104"/>
      <c r="R386" s="84"/>
      <c r="S386" s="102"/>
      <c r="T386" s="103"/>
      <c r="U386" s="104"/>
      <c r="V386" s="87"/>
      <c r="W386" s="102"/>
      <c r="X386" s="103"/>
      <c r="Y386" s="105"/>
    </row>
    <row r="387" spans="2:25" ht="12">
      <c r="B387" s="84"/>
      <c r="C387" s="96" t="s">
        <v>141</v>
      </c>
      <c r="D387" s="97"/>
      <c r="E387" s="107">
        <f>E384+E385+E386</f>
        <v>0.22</v>
      </c>
      <c r="F387" s="84"/>
      <c r="G387" s="96" t="s">
        <v>141</v>
      </c>
      <c r="H387" s="85"/>
      <c r="I387" s="107">
        <f>I384+I385+I386</f>
        <v>0.87</v>
      </c>
      <c r="J387" s="84"/>
      <c r="K387" s="96" t="s">
        <v>141</v>
      </c>
      <c r="L387" s="85"/>
      <c r="M387" s="107">
        <f>M384+M385+M386</f>
        <v>1.17</v>
      </c>
      <c r="N387" s="84"/>
      <c r="O387" s="96" t="s">
        <v>141</v>
      </c>
      <c r="P387" s="85"/>
      <c r="Q387" s="107">
        <f>Q384+Q385+Q386</f>
        <v>0</v>
      </c>
      <c r="R387" s="84"/>
      <c r="S387" s="96" t="s">
        <v>141</v>
      </c>
      <c r="T387" s="85"/>
      <c r="U387" s="107">
        <f>U384+U385+U386</f>
        <v>0</v>
      </c>
      <c r="V387" s="87"/>
      <c r="W387" s="98" t="s">
        <v>141</v>
      </c>
      <c r="X387" s="88"/>
      <c r="Y387" s="108" t="e">
        <f>Y389/Y383/Y388</f>
        <v>#DIV/0!</v>
      </c>
    </row>
    <row r="388" spans="2:25" ht="12.75" thickBot="1">
      <c r="B388" s="109"/>
      <c r="C388" s="110" t="s">
        <v>142</v>
      </c>
      <c r="D388" s="111"/>
      <c r="E388" s="112">
        <f>$E378</f>
        <v>0</v>
      </c>
      <c r="F388" s="109"/>
      <c r="G388" s="110" t="s">
        <v>142</v>
      </c>
      <c r="H388" s="113"/>
      <c r="I388" s="112">
        <f>$E378</f>
        <v>0</v>
      </c>
      <c r="J388" s="109"/>
      <c r="K388" s="110" t="s">
        <v>142</v>
      </c>
      <c r="L388" s="113"/>
      <c r="M388" s="112">
        <f>$E378</f>
        <v>0</v>
      </c>
      <c r="N388" s="109"/>
      <c r="O388" s="110" t="s">
        <v>142</v>
      </c>
      <c r="P388" s="113"/>
      <c r="Q388" s="112">
        <f>$E378</f>
        <v>0</v>
      </c>
      <c r="R388" s="109"/>
      <c r="S388" s="110" t="s">
        <v>142</v>
      </c>
      <c r="T388" s="113"/>
      <c r="U388" s="112">
        <f>$E378</f>
        <v>0</v>
      </c>
      <c r="V388" s="114"/>
      <c r="W388" s="115" t="s">
        <v>142</v>
      </c>
      <c r="X388" s="116"/>
      <c r="Y388" s="117">
        <f>E378</f>
        <v>0</v>
      </c>
    </row>
    <row r="389" spans="2:25" ht="12.75" thickTop="1">
      <c r="B389" s="118"/>
      <c r="C389" s="119" t="s">
        <v>143</v>
      </c>
      <c r="D389" s="120"/>
      <c r="E389" s="121">
        <f>E388*E387*E383</f>
        <v>0</v>
      </c>
      <c r="F389" s="118"/>
      <c r="G389" s="119" t="s">
        <v>143</v>
      </c>
      <c r="H389" s="122"/>
      <c r="I389" s="121">
        <f>I388*I387*I383</f>
        <v>0</v>
      </c>
      <c r="J389" s="118"/>
      <c r="K389" s="119" t="s">
        <v>143</v>
      </c>
      <c r="L389" s="122"/>
      <c r="M389" s="121">
        <f>M388*M387*M383</f>
        <v>0</v>
      </c>
      <c r="N389" s="118"/>
      <c r="O389" s="119" t="s">
        <v>143</v>
      </c>
      <c r="P389" s="122"/>
      <c r="Q389" s="121">
        <f>Q388*Q387*Q383</f>
        <v>0</v>
      </c>
      <c r="R389" s="118"/>
      <c r="S389" s="119" t="s">
        <v>143</v>
      </c>
      <c r="T389" s="122"/>
      <c r="U389" s="121">
        <f>U388*U387*U383</f>
        <v>0</v>
      </c>
      <c r="V389" s="123"/>
      <c r="W389" s="124" t="s">
        <v>143</v>
      </c>
      <c r="X389" s="125"/>
      <c r="Y389" s="126">
        <f>E389+I389+M389+Q389+U389</f>
        <v>0</v>
      </c>
    </row>
    <row r="390" spans="2:25" ht="12">
      <c r="B390" s="127"/>
      <c r="C390" s="128"/>
      <c r="D390" s="129"/>
      <c r="E390" s="130"/>
      <c r="F390" s="127"/>
      <c r="G390" s="128"/>
      <c r="H390" s="128"/>
      <c r="I390" s="130"/>
      <c r="J390" s="127"/>
      <c r="K390" s="128"/>
      <c r="L390" s="128"/>
      <c r="M390" s="130"/>
      <c r="N390" s="127"/>
      <c r="O390" s="128"/>
      <c r="P390" s="128"/>
      <c r="Q390" s="130"/>
      <c r="R390" s="127"/>
      <c r="S390" s="128"/>
      <c r="T390" s="128"/>
      <c r="U390" s="130"/>
      <c r="V390" s="131"/>
      <c r="W390" s="132"/>
      <c r="X390" s="132"/>
      <c r="Y390" s="133"/>
    </row>
    <row r="391" spans="2:25" ht="12">
      <c r="B391" s="90" t="s">
        <v>147</v>
      </c>
      <c r="C391" s="85"/>
      <c r="D391" s="91"/>
      <c r="E391" s="92"/>
      <c r="F391" s="90" t="s">
        <v>147</v>
      </c>
      <c r="G391" s="85"/>
      <c r="H391" s="91"/>
      <c r="I391" s="92"/>
      <c r="J391" s="90" t="s">
        <v>147</v>
      </c>
      <c r="K391" s="85"/>
      <c r="L391" s="91"/>
      <c r="M391" s="92"/>
      <c r="N391" s="90" t="s">
        <v>147</v>
      </c>
      <c r="O391" s="85"/>
      <c r="P391" s="91"/>
      <c r="Q391" s="92"/>
      <c r="R391" s="90" t="s">
        <v>147</v>
      </c>
      <c r="S391" s="85"/>
      <c r="T391" s="91"/>
      <c r="U391" s="92"/>
      <c r="V391" s="93" t="s">
        <v>147</v>
      </c>
      <c r="W391" s="88"/>
      <c r="X391" s="94"/>
      <c r="Y391" s="95"/>
    </row>
    <row r="392" spans="2:25" ht="12">
      <c r="B392" s="84"/>
      <c r="C392" s="96" t="s">
        <v>139</v>
      </c>
      <c r="D392" s="97"/>
      <c r="E392" s="27">
        <v>0</v>
      </c>
      <c r="F392" s="84"/>
      <c r="G392" s="96" t="s">
        <v>139</v>
      </c>
      <c r="H392" s="85"/>
      <c r="I392" s="27">
        <v>0</v>
      </c>
      <c r="J392" s="84"/>
      <c r="K392" s="96" t="s">
        <v>139</v>
      </c>
      <c r="L392" s="85"/>
      <c r="M392" s="27">
        <v>0</v>
      </c>
      <c r="N392" s="84"/>
      <c r="O392" s="96" t="s">
        <v>139</v>
      </c>
      <c r="P392" s="85"/>
      <c r="Q392" s="27">
        <v>0</v>
      </c>
      <c r="R392" s="84"/>
      <c r="S392" s="96" t="s">
        <v>139</v>
      </c>
      <c r="T392" s="85"/>
      <c r="U392" s="27">
        <v>0</v>
      </c>
      <c r="V392" s="87"/>
      <c r="W392" s="98" t="s">
        <v>139</v>
      </c>
      <c r="X392" s="88"/>
      <c r="Y392" s="99" t="e">
        <f>Y393/(E376+E377)</f>
        <v>#DIV/0!</v>
      </c>
    </row>
    <row r="393" spans="2:25" ht="12">
      <c r="B393" s="84"/>
      <c r="C393" s="96" t="s">
        <v>140</v>
      </c>
      <c r="D393" s="97"/>
      <c r="E393" s="100">
        <f>E392*$E376</f>
        <v>0</v>
      </c>
      <c r="F393" s="84"/>
      <c r="G393" s="96" t="s">
        <v>140</v>
      </c>
      <c r="H393" s="85"/>
      <c r="I393" s="100">
        <f>I392*$E376</f>
        <v>0</v>
      </c>
      <c r="J393" s="84"/>
      <c r="K393" s="96" t="s">
        <v>140</v>
      </c>
      <c r="L393" s="85"/>
      <c r="M393" s="100">
        <f>M392*$E376</f>
        <v>0</v>
      </c>
      <c r="N393" s="84"/>
      <c r="O393" s="96" t="s">
        <v>140</v>
      </c>
      <c r="P393" s="85"/>
      <c r="Q393" s="100">
        <f>Q392*$E377</f>
        <v>0</v>
      </c>
      <c r="R393" s="84"/>
      <c r="S393" s="96" t="s">
        <v>140</v>
      </c>
      <c r="T393" s="85"/>
      <c r="U393" s="100">
        <f>U392*($E376+$E377)</f>
        <v>0</v>
      </c>
      <c r="V393" s="87"/>
      <c r="W393" s="98" t="s">
        <v>140</v>
      </c>
      <c r="X393" s="88"/>
      <c r="Y393" s="101">
        <f>E393+I393+M393+Q393+U393</f>
        <v>0</v>
      </c>
    </row>
    <row r="394" spans="2:25" ht="12">
      <c r="B394" s="84"/>
      <c r="C394" s="96" t="s">
        <v>65</v>
      </c>
      <c r="D394" s="97"/>
      <c r="E394" s="17">
        <v>0</v>
      </c>
      <c r="F394" s="84"/>
      <c r="G394" s="96" t="s">
        <v>65</v>
      </c>
      <c r="H394" s="85"/>
      <c r="I394" s="17">
        <v>0</v>
      </c>
      <c r="J394" s="84"/>
      <c r="K394" s="102"/>
      <c r="L394" s="103"/>
      <c r="M394" s="104"/>
      <c r="N394" s="84"/>
      <c r="O394" s="96" t="s">
        <v>65</v>
      </c>
      <c r="P394" s="85"/>
      <c r="Q394" s="17">
        <v>0</v>
      </c>
      <c r="R394" s="84"/>
      <c r="S394" s="96" t="s">
        <v>141</v>
      </c>
      <c r="T394" s="85"/>
      <c r="U394" s="17">
        <v>0</v>
      </c>
      <c r="V394" s="87"/>
      <c r="W394" s="102"/>
      <c r="X394" s="103"/>
      <c r="Y394" s="134"/>
    </row>
    <row r="395" spans="2:25" ht="12">
      <c r="B395" s="84"/>
      <c r="C395" s="96" t="s">
        <v>66</v>
      </c>
      <c r="D395" s="97"/>
      <c r="E395" s="106">
        <f>Assumptions!$B$22</f>
        <v>0.2</v>
      </c>
      <c r="F395" s="84"/>
      <c r="G395" s="96" t="s">
        <v>66</v>
      </c>
      <c r="H395" s="85"/>
      <c r="I395" s="106">
        <f>Assumptions!$C$22</f>
        <v>1.74</v>
      </c>
      <c r="J395" s="84"/>
      <c r="K395" s="96" t="s">
        <v>66</v>
      </c>
      <c r="L395" s="85"/>
      <c r="M395" s="106">
        <f>Assumptions!$D$22</f>
        <v>2.14</v>
      </c>
      <c r="N395" s="84"/>
      <c r="O395" s="102"/>
      <c r="P395" s="103"/>
      <c r="Q395" s="104"/>
      <c r="R395" s="84"/>
      <c r="S395" s="102"/>
      <c r="T395" s="103"/>
      <c r="U395" s="104"/>
      <c r="V395" s="87"/>
      <c r="W395" s="102"/>
      <c r="X395" s="103"/>
      <c r="Y395" s="134"/>
    </row>
    <row r="396" spans="2:25" ht="12">
      <c r="B396" s="84"/>
      <c r="C396" s="96" t="s">
        <v>69</v>
      </c>
      <c r="D396" s="97"/>
      <c r="E396" s="106">
        <f>Assumptions!$B$23</f>
        <v>0</v>
      </c>
      <c r="F396" s="84"/>
      <c r="G396" s="96" t="s">
        <v>69</v>
      </c>
      <c r="H396" s="85"/>
      <c r="I396" s="106">
        <f>Assumptions!$C$23</f>
        <v>0.13</v>
      </c>
      <c r="J396" s="84"/>
      <c r="K396" s="96" t="s">
        <v>69</v>
      </c>
      <c r="L396" s="85"/>
      <c r="M396" s="106">
        <f>Assumptions!$D$23</f>
        <v>0.13</v>
      </c>
      <c r="N396" s="84"/>
      <c r="O396" s="102"/>
      <c r="P396" s="103"/>
      <c r="Q396" s="104"/>
      <c r="R396" s="84"/>
      <c r="S396" s="102"/>
      <c r="T396" s="103"/>
      <c r="U396" s="104"/>
      <c r="V396" s="87"/>
      <c r="W396" s="102"/>
      <c r="X396" s="103"/>
      <c r="Y396" s="134"/>
    </row>
    <row r="397" spans="2:25" ht="12">
      <c r="B397" s="84"/>
      <c r="C397" s="96" t="s">
        <v>141</v>
      </c>
      <c r="D397" s="97"/>
      <c r="E397" s="107">
        <f>E394+E395+E396</f>
        <v>0.2</v>
      </c>
      <c r="F397" s="84"/>
      <c r="G397" s="96" t="s">
        <v>141</v>
      </c>
      <c r="H397" s="85"/>
      <c r="I397" s="107">
        <f>I394+I395+I396</f>
        <v>1.87</v>
      </c>
      <c r="J397" s="84"/>
      <c r="K397" s="96" t="s">
        <v>141</v>
      </c>
      <c r="L397" s="85"/>
      <c r="M397" s="107">
        <f>M394+M395+M396</f>
        <v>2.27</v>
      </c>
      <c r="N397" s="84"/>
      <c r="O397" s="96" t="s">
        <v>141</v>
      </c>
      <c r="P397" s="85"/>
      <c r="Q397" s="107">
        <f>Q394+Q395+Q396</f>
        <v>0</v>
      </c>
      <c r="R397" s="84"/>
      <c r="S397" s="96" t="s">
        <v>141</v>
      </c>
      <c r="T397" s="85"/>
      <c r="U397" s="107">
        <f>U394+U395+U396</f>
        <v>0</v>
      </c>
      <c r="V397" s="87"/>
      <c r="W397" s="98" t="s">
        <v>141</v>
      </c>
      <c r="X397" s="88"/>
      <c r="Y397" s="108" t="e">
        <f>Y399/Y393/Y398</f>
        <v>#DIV/0!</v>
      </c>
    </row>
    <row r="398" spans="2:25" ht="12.75" thickBot="1">
      <c r="B398" s="109"/>
      <c r="C398" s="110" t="s">
        <v>142</v>
      </c>
      <c r="D398" s="111"/>
      <c r="E398" s="112">
        <f>E388</f>
        <v>0</v>
      </c>
      <c r="F398" s="109"/>
      <c r="G398" s="110" t="s">
        <v>142</v>
      </c>
      <c r="H398" s="113"/>
      <c r="I398" s="112">
        <f>I388</f>
        <v>0</v>
      </c>
      <c r="J398" s="109"/>
      <c r="K398" s="110" t="s">
        <v>142</v>
      </c>
      <c r="L398" s="113"/>
      <c r="M398" s="112">
        <f>M388</f>
        <v>0</v>
      </c>
      <c r="N398" s="109"/>
      <c r="O398" s="110" t="s">
        <v>142</v>
      </c>
      <c r="P398" s="113"/>
      <c r="Q398" s="112">
        <f>Q388</f>
        <v>0</v>
      </c>
      <c r="R398" s="109"/>
      <c r="S398" s="110" t="s">
        <v>142</v>
      </c>
      <c r="T398" s="113"/>
      <c r="U398" s="112">
        <f>U388</f>
        <v>0</v>
      </c>
      <c r="V398" s="114"/>
      <c r="W398" s="115" t="s">
        <v>142</v>
      </c>
      <c r="X398" s="116"/>
      <c r="Y398" s="117">
        <f>Y388</f>
        <v>0</v>
      </c>
    </row>
    <row r="399" spans="2:25" ht="12.75" thickTop="1">
      <c r="B399" s="118"/>
      <c r="C399" s="119" t="s">
        <v>143</v>
      </c>
      <c r="D399" s="120"/>
      <c r="E399" s="121">
        <f>E398*E397*E393</f>
        <v>0</v>
      </c>
      <c r="F399" s="118"/>
      <c r="G399" s="119" t="s">
        <v>143</v>
      </c>
      <c r="H399" s="122"/>
      <c r="I399" s="121">
        <f>I398*I397*I393</f>
        <v>0</v>
      </c>
      <c r="J399" s="118"/>
      <c r="K399" s="119" t="s">
        <v>143</v>
      </c>
      <c r="L399" s="122"/>
      <c r="M399" s="121">
        <f>M398*M397*M393</f>
        <v>0</v>
      </c>
      <c r="N399" s="118"/>
      <c r="O399" s="119" t="s">
        <v>143</v>
      </c>
      <c r="P399" s="122"/>
      <c r="Q399" s="121">
        <f>Q398*Q397*Q393</f>
        <v>0</v>
      </c>
      <c r="R399" s="118"/>
      <c r="S399" s="119" t="s">
        <v>143</v>
      </c>
      <c r="T399" s="122"/>
      <c r="U399" s="121">
        <f>U398*U397*U393</f>
        <v>0</v>
      </c>
      <c r="V399" s="123"/>
      <c r="W399" s="124" t="s">
        <v>143</v>
      </c>
      <c r="X399" s="125"/>
      <c r="Y399" s="135">
        <f>E399+I399+M399+Q399+U399</f>
        <v>0</v>
      </c>
    </row>
    <row r="400" spans="2:25" ht="12">
      <c r="B400" s="127"/>
      <c r="C400" s="128"/>
      <c r="D400" s="129"/>
      <c r="E400" s="130"/>
      <c r="F400" s="127"/>
      <c r="G400" s="128"/>
      <c r="H400" s="128"/>
      <c r="I400" s="130"/>
      <c r="J400" s="127"/>
      <c r="K400" s="128"/>
      <c r="L400" s="128"/>
      <c r="M400" s="130"/>
      <c r="N400" s="127"/>
      <c r="O400" s="128"/>
      <c r="P400" s="128"/>
      <c r="Q400" s="130"/>
      <c r="R400" s="127"/>
      <c r="S400" s="128"/>
      <c r="T400" s="128"/>
      <c r="U400" s="130"/>
      <c r="V400" s="131"/>
      <c r="W400" s="132"/>
      <c r="X400" s="132"/>
      <c r="Y400" s="133"/>
    </row>
    <row r="401" spans="2:25" ht="12">
      <c r="B401" s="90" t="s">
        <v>148</v>
      </c>
      <c r="C401" s="85"/>
      <c r="D401" s="91"/>
      <c r="E401" s="92"/>
      <c r="F401" s="90" t="s">
        <v>148</v>
      </c>
      <c r="G401" s="85"/>
      <c r="H401" s="91"/>
      <c r="I401" s="92"/>
      <c r="J401" s="90" t="s">
        <v>148</v>
      </c>
      <c r="K401" s="85"/>
      <c r="L401" s="91"/>
      <c r="M401" s="92"/>
      <c r="N401" s="90" t="s">
        <v>148</v>
      </c>
      <c r="O401" s="85"/>
      <c r="P401" s="91"/>
      <c r="Q401" s="92"/>
      <c r="R401" s="90" t="s">
        <v>148</v>
      </c>
      <c r="S401" s="85"/>
      <c r="T401" s="91"/>
      <c r="U401" s="92"/>
      <c r="V401" s="93" t="s">
        <v>148</v>
      </c>
      <c r="W401" s="88"/>
      <c r="X401" s="94"/>
      <c r="Y401" s="95"/>
    </row>
    <row r="402" spans="2:25" ht="12">
      <c r="B402" s="84"/>
      <c r="C402" s="96" t="s">
        <v>139</v>
      </c>
      <c r="D402" s="97"/>
      <c r="E402" s="27">
        <v>0</v>
      </c>
      <c r="F402" s="84"/>
      <c r="G402" s="96" t="s">
        <v>139</v>
      </c>
      <c r="H402" s="85"/>
      <c r="I402" s="27">
        <v>0</v>
      </c>
      <c r="J402" s="84"/>
      <c r="K402" s="96" t="s">
        <v>139</v>
      </c>
      <c r="L402" s="85"/>
      <c r="M402" s="27">
        <v>0</v>
      </c>
      <c r="N402" s="84"/>
      <c r="O402" s="96" t="s">
        <v>139</v>
      </c>
      <c r="P402" s="85"/>
      <c r="Q402" s="27">
        <v>0</v>
      </c>
      <c r="R402" s="84"/>
      <c r="S402" s="96" t="s">
        <v>139</v>
      </c>
      <c r="T402" s="85"/>
      <c r="U402" s="27">
        <v>0</v>
      </c>
      <c r="V402" s="87"/>
      <c r="W402" s="98" t="s">
        <v>139</v>
      </c>
      <c r="X402" s="88"/>
      <c r="Y402" s="99" t="e">
        <f>Y403/(E376+E377)</f>
        <v>#DIV/0!</v>
      </c>
    </row>
    <row r="403" spans="2:25" ht="12">
      <c r="B403" s="84"/>
      <c r="C403" s="96" t="s">
        <v>140</v>
      </c>
      <c r="D403" s="97"/>
      <c r="E403" s="100">
        <f>E402*$E376</f>
        <v>0</v>
      </c>
      <c r="F403" s="84"/>
      <c r="G403" s="96" t="s">
        <v>140</v>
      </c>
      <c r="H403" s="85"/>
      <c r="I403" s="100">
        <f>I402*$E376</f>
        <v>0</v>
      </c>
      <c r="J403" s="84"/>
      <c r="K403" s="96" t="s">
        <v>140</v>
      </c>
      <c r="L403" s="85"/>
      <c r="M403" s="100">
        <f>M402*$E376</f>
        <v>0</v>
      </c>
      <c r="N403" s="84"/>
      <c r="O403" s="96" t="s">
        <v>140</v>
      </c>
      <c r="P403" s="85"/>
      <c r="Q403" s="100">
        <f>Q402*$E377</f>
        <v>0</v>
      </c>
      <c r="R403" s="84"/>
      <c r="S403" s="96" t="s">
        <v>140</v>
      </c>
      <c r="T403" s="85"/>
      <c r="U403" s="100">
        <f>U402*($E376+$E377)</f>
        <v>0</v>
      </c>
      <c r="V403" s="87"/>
      <c r="W403" s="98" t="s">
        <v>140</v>
      </c>
      <c r="X403" s="88"/>
      <c r="Y403" s="101">
        <f>E403+I403+M403+Q403+U403</f>
        <v>0</v>
      </c>
    </row>
    <row r="404" spans="2:25" ht="12">
      <c r="B404" s="84"/>
      <c r="C404" s="96" t="s">
        <v>65</v>
      </c>
      <c r="D404" s="97"/>
      <c r="E404" s="17">
        <v>0</v>
      </c>
      <c r="F404" s="84"/>
      <c r="G404" s="96" t="s">
        <v>65</v>
      </c>
      <c r="H404" s="85"/>
      <c r="I404" s="17">
        <v>0</v>
      </c>
      <c r="J404" s="84"/>
      <c r="K404" s="102"/>
      <c r="L404" s="103"/>
      <c r="M404" s="104"/>
      <c r="N404" s="84"/>
      <c r="O404" s="96" t="s">
        <v>65</v>
      </c>
      <c r="P404" s="85"/>
      <c r="Q404" s="17">
        <v>0</v>
      </c>
      <c r="R404" s="84"/>
      <c r="S404" s="96" t="s">
        <v>141</v>
      </c>
      <c r="T404" s="85"/>
      <c r="U404" s="17">
        <v>0</v>
      </c>
      <c r="V404" s="87"/>
      <c r="W404" s="102"/>
      <c r="X404" s="103"/>
      <c r="Y404" s="134"/>
    </row>
    <row r="405" spans="2:25" ht="12">
      <c r="B405" s="84"/>
      <c r="C405" s="96" t="s">
        <v>66</v>
      </c>
      <c r="D405" s="97"/>
      <c r="E405" s="106">
        <f>Assumptions!$B$24</f>
        <v>0.05</v>
      </c>
      <c r="F405" s="84"/>
      <c r="G405" s="96" t="s">
        <v>66</v>
      </c>
      <c r="H405" s="85"/>
      <c r="I405" s="106">
        <f>Assumptions!$C$24</f>
        <v>0.29</v>
      </c>
      <c r="J405" s="84"/>
      <c r="K405" s="96" t="s">
        <v>66</v>
      </c>
      <c r="L405" s="85"/>
      <c r="M405" s="106">
        <f>Assumptions!$D$24</f>
        <v>0.58</v>
      </c>
      <c r="N405" s="84"/>
      <c r="O405" s="102"/>
      <c r="P405" s="103"/>
      <c r="Q405" s="104"/>
      <c r="R405" s="84"/>
      <c r="S405" s="102"/>
      <c r="T405" s="103"/>
      <c r="U405" s="104"/>
      <c r="V405" s="87"/>
      <c r="W405" s="102"/>
      <c r="X405" s="103"/>
      <c r="Y405" s="134"/>
    </row>
    <row r="406" spans="2:25" ht="12">
      <c r="B406" s="84"/>
      <c r="C406" s="96" t="s">
        <v>69</v>
      </c>
      <c r="D406" s="97"/>
      <c r="E406" s="106">
        <f>Assumptions!$B$25</f>
        <v>0</v>
      </c>
      <c r="F406" s="84"/>
      <c r="G406" s="96" t="s">
        <v>69</v>
      </c>
      <c r="H406" s="85"/>
      <c r="I406" s="106">
        <f>Assumptions!$C$25</f>
        <v>0</v>
      </c>
      <c r="J406" s="84"/>
      <c r="K406" s="96" t="s">
        <v>69</v>
      </c>
      <c r="L406" s="85"/>
      <c r="M406" s="106">
        <f>Assumptions!$D$25</f>
        <v>0</v>
      </c>
      <c r="N406" s="84"/>
      <c r="O406" s="102"/>
      <c r="P406" s="103"/>
      <c r="Q406" s="104"/>
      <c r="R406" s="84"/>
      <c r="S406" s="102"/>
      <c r="T406" s="103"/>
      <c r="U406" s="104"/>
      <c r="V406" s="87"/>
      <c r="W406" s="102"/>
      <c r="X406" s="103"/>
      <c r="Y406" s="134"/>
    </row>
    <row r="407" spans="2:25" ht="12">
      <c r="B407" s="84"/>
      <c r="C407" s="96" t="s">
        <v>141</v>
      </c>
      <c r="D407" s="97"/>
      <c r="E407" s="107">
        <f>E404+E405+E406</f>
        <v>0.05</v>
      </c>
      <c r="F407" s="84"/>
      <c r="G407" s="96" t="s">
        <v>141</v>
      </c>
      <c r="H407" s="85"/>
      <c r="I407" s="107">
        <f>I404+I405+I406</f>
        <v>0.29</v>
      </c>
      <c r="J407" s="84"/>
      <c r="K407" s="96" t="s">
        <v>141</v>
      </c>
      <c r="L407" s="85"/>
      <c r="M407" s="107">
        <f>M404+M405+M406</f>
        <v>0.58</v>
      </c>
      <c r="N407" s="84"/>
      <c r="O407" s="96" t="s">
        <v>141</v>
      </c>
      <c r="P407" s="85"/>
      <c r="Q407" s="107">
        <f>Q404+Q405+Q406</f>
        <v>0</v>
      </c>
      <c r="R407" s="84"/>
      <c r="S407" s="96" t="s">
        <v>141</v>
      </c>
      <c r="T407" s="85"/>
      <c r="U407" s="107">
        <f>U404+U405+U406</f>
        <v>0</v>
      </c>
      <c r="V407" s="87"/>
      <c r="W407" s="98" t="s">
        <v>141</v>
      </c>
      <c r="X407" s="88"/>
      <c r="Y407" s="108" t="e">
        <f>Y409/Y403/Y408</f>
        <v>#DIV/0!</v>
      </c>
    </row>
    <row r="408" spans="2:25" ht="12.75" thickBot="1">
      <c r="B408" s="109"/>
      <c r="C408" s="110" t="s">
        <v>142</v>
      </c>
      <c r="D408" s="111"/>
      <c r="E408" s="112">
        <f>E398</f>
        <v>0</v>
      </c>
      <c r="F408" s="109"/>
      <c r="G408" s="110" t="s">
        <v>142</v>
      </c>
      <c r="H408" s="113"/>
      <c r="I408" s="112">
        <f>I398</f>
        <v>0</v>
      </c>
      <c r="J408" s="109"/>
      <c r="K408" s="110" t="s">
        <v>142</v>
      </c>
      <c r="L408" s="113"/>
      <c r="M408" s="112">
        <f>M398</f>
        <v>0</v>
      </c>
      <c r="N408" s="109"/>
      <c r="O408" s="110" t="s">
        <v>142</v>
      </c>
      <c r="P408" s="113"/>
      <c r="Q408" s="112">
        <f>Q398</f>
        <v>0</v>
      </c>
      <c r="R408" s="109"/>
      <c r="S408" s="110" t="s">
        <v>142</v>
      </c>
      <c r="T408" s="113"/>
      <c r="U408" s="112">
        <f>U398</f>
        <v>0</v>
      </c>
      <c r="V408" s="114"/>
      <c r="W408" s="115" t="s">
        <v>142</v>
      </c>
      <c r="X408" s="116"/>
      <c r="Y408" s="117">
        <f>Y398</f>
        <v>0</v>
      </c>
    </row>
    <row r="409" spans="2:25" ht="13.5" thickBot="1" thickTop="1">
      <c r="B409" s="84"/>
      <c r="C409" s="96" t="s">
        <v>143</v>
      </c>
      <c r="D409" s="97"/>
      <c r="E409" s="136">
        <f>E408*E407*E403</f>
        <v>0</v>
      </c>
      <c r="F409" s="84"/>
      <c r="G409" s="96" t="s">
        <v>143</v>
      </c>
      <c r="H409" s="85"/>
      <c r="I409" s="136">
        <f>I408*I407*I403</f>
        <v>0</v>
      </c>
      <c r="J409" s="84"/>
      <c r="K409" s="96" t="s">
        <v>143</v>
      </c>
      <c r="L409" s="85"/>
      <c r="M409" s="136">
        <f>M408*M407*M403</f>
        <v>0</v>
      </c>
      <c r="N409" s="84"/>
      <c r="O409" s="96" t="s">
        <v>143</v>
      </c>
      <c r="P409" s="85"/>
      <c r="Q409" s="136">
        <f>Q408*Q407*Q403</f>
        <v>0</v>
      </c>
      <c r="R409" s="84"/>
      <c r="S409" s="96" t="s">
        <v>143</v>
      </c>
      <c r="T409" s="85"/>
      <c r="U409" s="136">
        <f>U408*U407*U403</f>
        <v>0</v>
      </c>
      <c r="V409" s="87"/>
      <c r="W409" s="98" t="s">
        <v>143</v>
      </c>
      <c r="X409" s="88"/>
      <c r="Y409" s="135">
        <f>E409+I409+M409+Q409+U409</f>
        <v>0</v>
      </c>
    </row>
    <row r="410" spans="2:25" ht="12">
      <c r="B410" s="137"/>
      <c r="C410" s="138"/>
      <c r="D410" s="139"/>
      <c r="E410" s="140"/>
      <c r="F410" s="137"/>
      <c r="G410" s="138"/>
      <c r="H410" s="138"/>
      <c r="I410" s="140"/>
      <c r="J410" s="137"/>
      <c r="K410" s="138"/>
      <c r="L410" s="138"/>
      <c r="M410" s="140"/>
      <c r="N410" s="137"/>
      <c r="O410" s="138"/>
      <c r="P410" s="138"/>
      <c r="Q410" s="140"/>
      <c r="R410" s="137"/>
      <c r="S410" s="138"/>
      <c r="T410" s="138"/>
      <c r="U410" s="140"/>
      <c r="V410" s="137"/>
      <c r="W410" s="138"/>
      <c r="X410" s="138"/>
      <c r="Y410" s="140"/>
    </row>
    <row r="411" spans="2:25" ht="12">
      <c r="B411" s="93" t="s">
        <v>191</v>
      </c>
      <c r="C411" s="88"/>
      <c r="D411" s="94"/>
      <c r="E411" s="95"/>
      <c r="F411" s="93" t="s">
        <v>191</v>
      </c>
      <c r="G411" s="88"/>
      <c r="H411" s="94"/>
      <c r="I411" s="95"/>
      <c r="J411" s="93" t="s">
        <v>191</v>
      </c>
      <c r="K411" s="88"/>
      <c r="L411" s="94"/>
      <c r="M411" s="95"/>
      <c r="N411" s="93" t="s">
        <v>191</v>
      </c>
      <c r="O411" s="88"/>
      <c r="P411" s="94"/>
      <c r="Q411" s="95"/>
      <c r="R411" s="93" t="s">
        <v>191</v>
      </c>
      <c r="S411" s="88"/>
      <c r="T411" s="94"/>
      <c r="U411" s="95"/>
      <c r="V411" s="93" t="s">
        <v>191</v>
      </c>
      <c r="W411" s="88"/>
      <c r="X411" s="94"/>
      <c r="Y411" s="95"/>
    </row>
    <row r="412" spans="2:25" ht="12">
      <c r="B412" s="93"/>
      <c r="C412" s="98" t="s">
        <v>183</v>
      </c>
      <c r="D412" s="141"/>
      <c r="E412" s="142">
        <f>E383*E384*E388</f>
        <v>0</v>
      </c>
      <c r="F412" s="143"/>
      <c r="G412" s="98" t="s">
        <v>183</v>
      </c>
      <c r="H412" s="141"/>
      <c r="I412" s="142">
        <f>I383*I384*I388</f>
        <v>0</v>
      </c>
      <c r="J412" s="143"/>
      <c r="K412" s="98" t="s">
        <v>183</v>
      </c>
      <c r="L412" s="141"/>
      <c r="M412" s="142">
        <f>M383*M384*M388</f>
        <v>0</v>
      </c>
      <c r="N412" s="143"/>
      <c r="O412" s="98" t="s">
        <v>183</v>
      </c>
      <c r="P412" s="141"/>
      <c r="Q412" s="142">
        <f>Q383*Q384*Q388</f>
        <v>0</v>
      </c>
      <c r="R412" s="143"/>
      <c r="S412" s="98" t="s">
        <v>183</v>
      </c>
      <c r="T412" s="141"/>
      <c r="U412" s="142">
        <f>U383*U384*U388</f>
        <v>0</v>
      </c>
      <c r="V412" s="143"/>
      <c r="W412" s="98" t="s">
        <v>183</v>
      </c>
      <c r="X412" s="94"/>
      <c r="Y412" s="142">
        <f>E412+I412+M412+Q412+U412</f>
        <v>0</v>
      </c>
    </row>
    <row r="413" spans="2:25" ht="12">
      <c r="B413" s="93"/>
      <c r="C413" s="98" t="s">
        <v>184</v>
      </c>
      <c r="D413" s="141"/>
      <c r="E413" s="142">
        <f>E393*E394*E398</f>
        <v>0</v>
      </c>
      <c r="F413" s="143"/>
      <c r="G413" s="98" t="s">
        <v>184</v>
      </c>
      <c r="H413" s="141"/>
      <c r="I413" s="142">
        <f>I393*I394*I398</f>
        <v>0</v>
      </c>
      <c r="J413" s="143"/>
      <c r="K413" s="98" t="s">
        <v>184</v>
      </c>
      <c r="L413" s="141"/>
      <c r="M413" s="142">
        <f>M393*M394*M398</f>
        <v>0</v>
      </c>
      <c r="N413" s="143"/>
      <c r="O413" s="98" t="s">
        <v>184</v>
      </c>
      <c r="P413" s="141"/>
      <c r="Q413" s="142">
        <f>Q393*Q394*Q398</f>
        <v>0</v>
      </c>
      <c r="R413" s="143"/>
      <c r="S413" s="98" t="s">
        <v>184</v>
      </c>
      <c r="T413" s="141"/>
      <c r="U413" s="142">
        <f>U393*U394*U398</f>
        <v>0</v>
      </c>
      <c r="V413" s="143"/>
      <c r="W413" s="98" t="s">
        <v>184</v>
      </c>
      <c r="X413" s="94"/>
      <c r="Y413" s="142">
        <f aca="true" t="shared" si="7" ref="Y413:Y420">E413+I413+M413+Q413+U413</f>
        <v>0</v>
      </c>
    </row>
    <row r="414" spans="2:25" ht="12">
      <c r="B414" s="93"/>
      <c r="C414" s="98" t="s">
        <v>185</v>
      </c>
      <c r="D414" s="141"/>
      <c r="E414" s="142">
        <f>E403*E404*E408</f>
        <v>0</v>
      </c>
      <c r="F414" s="143"/>
      <c r="G414" s="98" t="s">
        <v>185</v>
      </c>
      <c r="H414" s="141"/>
      <c r="I414" s="142">
        <f>I403*I404*I408</f>
        <v>0</v>
      </c>
      <c r="J414" s="143"/>
      <c r="K414" s="98" t="s">
        <v>185</v>
      </c>
      <c r="L414" s="141"/>
      <c r="M414" s="142">
        <f>M403*M404*M408</f>
        <v>0</v>
      </c>
      <c r="N414" s="143"/>
      <c r="O414" s="98" t="s">
        <v>185</v>
      </c>
      <c r="P414" s="141"/>
      <c r="Q414" s="142">
        <f>Q403*Q404*Q408</f>
        <v>0</v>
      </c>
      <c r="R414" s="143"/>
      <c r="S414" s="98" t="s">
        <v>185</v>
      </c>
      <c r="T414" s="141"/>
      <c r="U414" s="142">
        <f>U403*U404*U408</f>
        <v>0</v>
      </c>
      <c r="V414" s="143"/>
      <c r="W414" s="98" t="s">
        <v>185</v>
      </c>
      <c r="X414" s="94"/>
      <c r="Y414" s="142">
        <f t="shared" si="7"/>
        <v>0</v>
      </c>
    </row>
    <row r="415" spans="2:25" ht="12">
      <c r="B415" s="93"/>
      <c r="C415" s="98" t="s">
        <v>192</v>
      </c>
      <c r="D415" s="141"/>
      <c r="E415" s="142">
        <f>E383*E385*E388</f>
        <v>0</v>
      </c>
      <c r="F415" s="143"/>
      <c r="G415" s="98" t="s">
        <v>192</v>
      </c>
      <c r="H415" s="141"/>
      <c r="I415" s="142">
        <f>I383*I385*I388</f>
        <v>0</v>
      </c>
      <c r="J415" s="143"/>
      <c r="K415" s="98" t="s">
        <v>192</v>
      </c>
      <c r="L415" s="141"/>
      <c r="M415" s="142">
        <f>M383*M385*M388</f>
        <v>0</v>
      </c>
      <c r="N415" s="143"/>
      <c r="O415" s="98" t="s">
        <v>192</v>
      </c>
      <c r="P415" s="141"/>
      <c r="Q415" s="142">
        <f>Q383*Q385*Q388</f>
        <v>0</v>
      </c>
      <c r="R415" s="143"/>
      <c r="S415" s="98" t="s">
        <v>192</v>
      </c>
      <c r="T415" s="141"/>
      <c r="U415" s="142">
        <f>U383*U385*U388</f>
        <v>0</v>
      </c>
      <c r="V415" s="143"/>
      <c r="W415" s="98" t="s">
        <v>192</v>
      </c>
      <c r="X415" s="94"/>
      <c r="Y415" s="142">
        <f t="shared" si="7"/>
        <v>0</v>
      </c>
    </row>
    <row r="416" spans="2:25" ht="12">
      <c r="B416" s="93"/>
      <c r="C416" s="98" t="s">
        <v>193</v>
      </c>
      <c r="D416" s="141"/>
      <c r="E416" s="142">
        <f>E393*E395*E398</f>
        <v>0</v>
      </c>
      <c r="F416" s="143"/>
      <c r="G416" s="98" t="s">
        <v>193</v>
      </c>
      <c r="H416" s="141"/>
      <c r="I416" s="142">
        <f>I393*I395*I398</f>
        <v>0</v>
      </c>
      <c r="J416" s="143"/>
      <c r="K416" s="98" t="s">
        <v>193</v>
      </c>
      <c r="L416" s="141"/>
      <c r="M416" s="142">
        <f>M393*M395*M398</f>
        <v>0</v>
      </c>
      <c r="N416" s="143"/>
      <c r="O416" s="98" t="s">
        <v>193</v>
      </c>
      <c r="P416" s="141"/>
      <c r="Q416" s="142">
        <f>Q393*Q395*Q398</f>
        <v>0</v>
      </c>
      <c r="R416" s="143"/>
      <c r="S416" s="98" t="s">
        <v>193</v>
      </c>
      <c r="T416" s="141"/>
      <c r="U416" s="142">
        <f>U393*U395*U398</f>
        <v>0</v>
      </c>
      <c r="V416" s="143"/>
      <c r="W416" s="98" t="s">
        <v>193</v>
      </c>
      <c r="X416" s="94"/>
      <c r="Y416" s="142">
        <f t="shared" si="7"/>
        <v>0</v>
      </c>
    </row>
    <row r="417" spans="2:25" ht="12">
      <c r="B417" s="93"/>
      <c r="C417" s="98" t="s">
        <v>194</v>
      </c>
      <c r="D417" s="141"/>
      <c r="E417" s="142">
        <f>E403*E405*E408</f>
        <v>0</v>
      </c>
      <c r="F417" s="143"/>
      <c r="G417" s="98" t="s">
        <v>194</v>
      </c>
      <c r="H417" s="141"/>
      <c r="I417" s="142">
        <f>I403*I405*I408</f>
        <v>0</v>
      </c>
      <c r="J417" s="143"/>
      <c r="K417" s="98" t="s">
        <v>194</v>
      </c>
      <c r="L417" s="141"/>
      <c r="M417" s="142">
        <f>M403*M405*M408</f>
        <v>0</v>
      </c>
      <c r="N417" s="143"/>
      <c r="O417" s="98" t="s">
        <v>194</v>
      </c>
      <c r="P417" s="141"/>
      <c r="Q417" s="142">
        <f>Q403*Q405*Q408</f>
        <v>0</v>
      </c>
      <c r="R417" s="143"/>
      <c r="S417" s="98" t="s">
        <v>194</v>
      </c>
      <c r="T417" s="141"/>
      <c r="U417" s="142">
        <f>U403*U405*U408</f>
        <v>0</v>
      </c>
      <c r="V417" s="143"/>
      <c r="W417" s="98" t="s">
        <v>194</v>
      </c>
      <c r="X417" s="94"/>
      <c r="Y417" s="142">
        <f t="shared" si="7"/>
        <v>0</v>
      </c>
    </row>
    <row r="418" spans="2:25" ht="12">
      <c r="B418" s="93"/>
      <c r="C418" s="98" t="s">
        <v>195</v>
      </c>
      <c r="D418" s="141"/>
      <c r="E418" s="142">
        <f>E383*E386*E388</f>
        <v>0</v>
      </c>
      <c r="F418" s="143"/>
      <c r="G418" s="98" t="s">
        <v>195</v>
      </c>
      <c r="H418" s="141"/>
      <c r="I418" s="142">
        <f>I383*I386*I388</f>
        <v>0</v>
      </c>
      <c r="J418" s="143"/>
      <c r="K418" s="98" t="s">
        <v>195</v>
      </c>
      <c r="L418" s="141"/>
      <c r="M418" s="142">
        <f>M383*M386*M388</f>
        <v>0</v>
      </c>
      <c r="N418" s="143"/>
      <c r="O418" s="98" t="s">
        <v>195</v>
      </c>
      <c r="P418" s="141"/>
      <c r="Q418" s="142">
        <f>Q383*Q386*Q388</f>
        <v>0</v>
      </c>
      <c r="R418" s="143"/>
      <c r="S418" s="98" t="s">
        <v>195</v>
      </c>
      <c r="T418" s="141"/>
      <c r="U418" s="142">
        <f>U383*U386*U388</f>
        <v>0</v>
      </c>
      <c r="V418" s="143"/>
      <c r="W418" s="98" t="s">
        <v>195</v>
      </c>
      <c r="X418" s="94"/>
      <c r="Y418" s="142">
        <f t="shared" si="7"/>
        <v>0</v>
      </c>
    </row>
    <row r="419" spans="2:25" ht="12">
      <c r="B419" s="144"/>
      <c r="C419" s="98" t="s">
        <v>196</v>
      </c>
      <c r="D419" s="98"/>
      <c r="E419" s="142">
        <f>E393*E396*E398</f>
        <v>0</v>
      </c>
      <c r="F419" s="145"/>
      <c r="G419" s="98" t="s">
        <v>196</v>
      </c>
      <c r="H419" s="98"/>
      <c r="I419" s="142">
        <f>I393*I396*I398</f>
        <v>0</v>
      </c>
      <c r="J419" s="145"/>
      <c r="K419" s="98" t="s">
        <v>196</v>
      </c>
      <c r="L419" s="98"/>
      <c r="M419" s="142">
        <f>M393*M396*M398</f>
        <v>0</v>
      </c>
      <c r="N419" s="145"/>
      <c r="O419" s="98" t="s">
        <v>196</v>
      </c>
      <c r="P419" s="98"/>
      <c r="Q419" s="142">
        <f>Q393*Q396*Q398</f>
        <v>0</v>
      </c>
      <c r="R419" s="145"/>
      <c r="S419" s="98" t="s">
        <v>196</v>
      </c>
      <c r="T419" s="98"/>
      <c r="U419" s="142">
        <f>U393*U396*U398</f>
        <v>0</v>
      </c>
      <c r="V419" s="145"/>
      <c r="W419" s="98" t="s">
        <v>196</v>
      </c>
      <c r="X419" s="146"/>
      <c r="Y419" s="142">
        <f t="shared" si="7"/>
        <v>0</v>
      </c>
    </row>
    <row r="420" spans="2:25" ht="12.75" thickBot="1">
      <c r="B420" s="147"/>
      <c r="C420" s="115" t="s">
        <v>197</v>
      </c>
      <c r="D420" s="115"/>
      <c r="E420" s="148">
        <f>E403*E406*E408</f>
        <v>0</v>
      </c>
      <c r="F420" s="149"/>
      <c r="G420" s="115" t="s">
        <v>197</v>
      </c>
      <c r="H420" s="115"/>
      <c r="I420" s="148">
        <f>I403*I406*I408</f>
        <v>0</v>
      </c>
      <c r="J420" s="149"/>
      <c r="K420" s="115" t="s">
        <v>197</v>
      </c>
      <c r="L420" s="115"/>
      <c r="M420" s="148">
        <f>M403*M406*M408</f>
        <v>0</v>
      </c>
      <c r="N420" s="149"/>
      <c r="O420" s="115" t="s">
        <v>197</v>
      </c>
      <c r="P420" s="115"/>
      <c r="Q420" s="148">
        <f>Q403*Q406*Q408</f>
        <v>0</v>
      </c>
      <c r="R420" s="149"/>
      <c r="S420" s="115" t="s">
        <v>197</v>
      </c>
      <c r="T420" s="115"/>
      <c r="U420" s="148">
        <f>U403*U406*U408</f>
        <v>0</v>
      </c>
      <c r="V420" s="149"/>
      <c r="W420" s="115" t="s">
        <v>197</v>
      </c>
      <c r="X420" s="150"/>
      <c r="Y420" s="148">
        <f t="shared" si="7"/>
        <v>0</v>
      </c>
    </row>
    <row r="421" spans="2:25" ht="13.5" thickBot="1" thickTop="1">
      <c r="B421" s="151"/>
      <c r="C421" s="152" t="s">
        <v>143</v>
      </c>
      <c r="D421" s="152"/>
      <c r="E421" s="153">
        <f>SUM(E412:E420)</f>
        <v>0</v>
      </c>
      <c r="F421" s="154"/>
      <c r="G421" s="155" t="s">
        <v>143</v>
      </c>
      <c r="H421" s="155"/>
      <c r="I421" s="153">
        <f>SUM(I412:I420)</f>
        <v>0</v>
      </c>
      <c r="J421" s="154"/>
      <c r="K421" s="155" t="s">
        <v>143</v>
      </c>
      <c r="L421" s="155"/>
      <c r="M421" s="153">
        <f>SUM(M412:M420)</f>
        <v>0</v>
      </c>
      <c r="N421" s="154"/>
      <c r="O421" s="155" t="s">
        <v>143</v>
      </c>
      <c r="P421" s="156"/>
      <c r="Q421" s="153">
        <f>SUM(Q412:Q420)</f>
        <v>0</v>
      </c>
      <c r="R421" s="154"/>
      <c r="S421" s="155" t="s">
        <v>143</v>
      </c>
      <c r="T421" s="156"/>
      <c r="U421" s="153">
        <f>SUM(U412:U420)</f>
        <v>0</v>
      </c>
      <c r="V421" s="154"/>
      <c r="W421" s="155" t="s">
        <v>143</v>
      </c>
      <c r="X421" s="156"/>
      <c r="Y421" s="153">
        <f>SUM(Y412:Y420)</f>
        <v>0</v>
      </c>
    </row>
    <row r="427" ht="12.75" thickBot="1"/>
    <row r="428" spans="2:25" ht="12">
      <c r="B428" s="72" t="s">
        <v>149</v>
      </c>
      <c r="C428" s="73"/>
      <c r="D428" s="74"/>
      <c r="E428" s="406" t="str">
        <f>Assumptions!J$4</f>
        <v>I</v>
      </c>
      <c r="F428" s="406"/>
      <c r="G428" s="407"/>
      <c r="Y428" s="34" t="s">
        <v>173</v>
      </c>
    </row>
    <row r="429" spans="2:7" ht="12">
      <c r="B429" s="76" t="s">
        <v>71</v>
      </c>
      <c r="C429" s="77"/>
      <c r="D429" s="78"/>
      <c r="E429" s="408">
        <f>Assumptions!J$5</f>
        <v>0</v>
      </c>
      <c r="F429" s="408"/>
      <c r="G429" s="409"/>
    </row>
    <row r="430" spans="2:7" ht="12">
      <c r="B430" s="79" t="s">
        <v>72</v>
      </c>
      <c r="C430" s="80"/>
      <c r="D430" s="81"/>
      <c r="E430" s="408">
        <f>Assumptions!J$6</f>
        <v>0</v>
      </c>
      <c r="F430" s="408"/>
      <c r="G430" s="409"/>
    </row>
    <row r="431" spans="2:9" ht="12.75" thickBot="1">
      <c r="B431" s="82" t="s">
        <v>142</v>
      </c>
      <c r="C431" s="80"/>
      <c r="D431" s="81"/>
      <c r="E431" s="410">
        <f>Assumptions!J$7</f>
        <v>0</v>
      </c>
      <c r="F431" s="410"/>
      <c r="G431" s="411"/>
      <c r="H431" s="83"/>
      <c r="I431" s="83"/>
    </row>
    <row r="432" spans="2:25" ht="12.75" thickBot="1">
      <c r="B432" s="403" t="s">
        <v>144</v>
      </c>
      <c r="C432" s="404"/>
      <c r="D432" s="404"/>
      <c r="E432" s="405"/>
      <c r="F432" s="403" t="s">
        <v>145</v>
      </c>
      <c r="G432" s="404"/>
      <c r="H432" s="404"/>
      <c r="I432" s="405"/>
      <c r="J432" s="403" t="s">
        <v>150</v>
      </c>
      <c r="K432" s="404"/>
      <c r="L432" s="404"/>
      <c r="M432" s="405"/>
      <c r="N432" s="403" t="s">
        <v>70</v>
      </c>
      <c r="O432" s="404"/>
      <c r="P432" s="404"/>
      <c r="Q432" s="405"/>
      <c r="R432" s="403" t="s">
        <v>86</v>
      </c>
      <c r="S432" s="404"/>
      <c r="T432" s="404"/>
      <c r="U432" s="405"/>
      <c r="V432" s="403" t="s">
        <v>190</v>
      </c>
      <c r="W432" s="404"/>
      <c r="X432" s="404"/>
      <c r="Y432" s="405"/>
    </row>
    <row r="433" spans="2:25" ht="12">
      <c r="B433" s="84"/>
      <c r="C433" s="85"/>
      <c r="D433" s="85"/>
      <c r="E433" s="86"/>
      <c r="F433" s="84"/>
      <c r="G433" s="85"/>
      <c r="H433" s="85"/>
      <c r="I433" s="86"/>
      <c r="J433" s="84"/>
      <c r="K433" s="85"/>
      <c r="L433" s="85"/>
      <c r="M433" s="86"/>
      <c r="N433" s="84"/>
      <c r="O433" s="85"/>
      <c r="P433" s="85"/>
      <c r="Q433" s="86"/>
      <c r="R433" s="84"/>
      <c r="S433" s="85"/>
      <c r="T433" s="85"/>
      <c r="U433" s="86"/>
      <c r="V433" s="87"/>
      <c r="W433" s="88"/>
      <c r="X433" s="88"/>
      <c r="Y433" s="89"/>
    </row>
    <row r="434" spans="2:25" ht="12">
      <c r="B434" s="90" t="s">
        <v>146</v>
      </c>
      <c r="C434" s="85"/>
      <c r="D434" s="91"/>
      <c r="E434" s="92"/>
      <c r="F434" s="90" t="s">
        <v>146</v>
      </c>
      <c r="G434" s="85"/>
      <c r="H434" s="91"/>
      <c r="I434" s="92"/>
      <c r="J434" s="90" t="s">
        <v>146</v>
      </c>
      <c r="K434" s="85"/>
      <c r="L434" s="91"/>
      <c r="M434" s="92"/>
      <c r="N434" s="90" t="s">
        <v>146</v>
      </c>
      <c r="O434" s="85"/>
      <c r="P434" s="91"/>
      <c r="Q434" s="92"/>
      <c r="R434" s="90" t="s">
        <v>146</v>
      </c>
      <c r="S434" s="85"/>
      <c r="T434" s="91"/>
      <c r="U434" s="92"/>
      <c r="V434" s="93" t="s">
        <v>146</v>
      </c>
      <c r="W434" s="88"/>
      <c r="X434" s="94"/>
      <c r="Y434" s="95"/>
    </row>
    <row r="435" spans="2:25" ht="12">
      <c r="B435" s="84"/>
      <c r="C435" s="96" t="s">
        <v>139</v>
      </c>
      <c r="D435" s="97"/>
      <c r="E435" s="27">
        <v>0</v>
      </c>
      <c r="F435" s="84"/>
      <c r="G435" s="96" t="s">
        <v>139</v>
      </c>
      <c r="H435" s="85"/>
      <c r="I435" s="27">
        <v>0</v>
      </c>
      <c r="J435" s="84"/>
      <c r="K435" s="96" t="s">
        <v>139</v>
      </c>
      <c r="L435" s="85"/>
      <c r="M435" s="27">
        <v>0</v>
      </c>
      <c r="N435" s="84"/>
      <c r="O435" s="96" t="s">
        <v>139</v>
      </c>
      <c r="P435" s="85"/>
      <c r="Q435" s="27">
        <v>0</v>
      </c>
      <c r="R435" s="84"/>
      <c r="S435" s="96" t="s">
        <v>139</v>
      </c>
      <c r="T435" s="85"/>
      <c r="U435" s="27">
        <v>0</v>
      </c>
      <c r="V435" s="87"/>
      <c r="W435" s="98" t="s">
        <v>139</v>
      </c>
      <c r="X435" s="88"/>
      <c r="Y435" s="99" t="e">
        <f>Y436/(E429+E430)</f>
        <v>#DIV/0!</v>
      </c>
    </row>
    <row r="436" spans="2:25" ht="12">
      <c r="B436" s="84"/>
      <c r="C436" s="96" t="s">
        <v>140</v>
      </c>
      <c r="D436" s="97"/>
      <c r="E436" s="100">
        <f>E435*$E429</f>
        <v>0</v>
      </c>
      <c r="F436" s="84"/>
      <c r="G436" s="96" t="s">
        <v>140</v>
      </c>
      <c r="H436" s="85"/>
      <c r="I436" s="100">
        <f>I435*$E429</f>
        <v>0</v>
      </c>
      <c r="J436" s="84"/>
      <c r="K436" s="96" t="s">
        <v>140</v>
      </c>
      <c r="L436" s="85"/>
      <c r="M436" s="100">
        <f>M435*$E429</f>
        <v>0</v>
      </c>
      <c r="N436" s="84"/>
      <c r="O436" s="96" t="s">
        <v>140</v>
      </c>
      <c r="P436" s="85"/>
      <c r="Q436" s="100">
        <f>Q435*$E430</f>
        <v>0</v>
      </c>
      <c r="R436" s="84"/>
      <c r="S436" s="96" t="s">
        <v>140</v>
      </c>
      <c r="T436" s="85"/>
      <c r="U436" s="100">
        <f>U435*($E430+$E429)</f>
        <v>0</v>
      </c>
      <c r="V436" s="87"/>
      <c r="W436" s="98" t="s">
        <v>140</v>
      </c>
      <c r="X436" s="88"/>
      <c r="Y436" s="101">
        <f>E436+I436+M436+Q436+U436</f>
        <v>0</v>
      </c>
    </row>
    <row r="437" spans="2:25" ht="12">
      <c r="B437" s="84"/>
      <c r="C437" s="96" t="s">
        <v>65</v>
      </c>
      <c r="D437" s="97"/>
      <c r="E437" s="17">
        <v>0</v>
      </c>
      <c r="F437" s="84"/>
      <c r="G437" s="96" t="s">
        <v>65</v>
      </c>
      <c r="H437" s="85"/>
      <c r="I437" s="17">
        <v>0</v>
      </c>
      <c r="J437" s="84"/>
      <c r="K437" s="102"/>
      <c r="L437" s="103"/>
      <c r="M437" s="104"/>
      <c r="N437" s="84"/>
      <c r="O437" s="96" t="s">
        <v>65</v>
      </c>
      <c r="P437" s="85"/>
      <c r="Q437" s="17">
        <v>0</v>
      </c>
      <c r="R437" s="84"/>
      <c r="S437" s="96" t="s">
        <v>141</v>
      </c>
      <c r="T437" s="85"/>
      <c r="U437" s="17">
        <v>0</v>
      </c>
      <c r="V437" s="87"/>
      <c r="W437" s="102"/>
      <c r="X437" s="103"/>
      <c r="Y437" s="105"/>
    </row>
    <row r="438" spans="2:25" ht="12">
      <c r="B438" s="84"/>
      <c r="C438" s="96" t="s">
        <v>66</v>
      </c>
      <c r="D438" s="97"/>
      <c r="E438" s="106">
        <f>Assumptions!$B$20</f>
        <v>0.22</v>
      </c>
      <c r="F438" s="84"/>
      <c r="G438" s="96" t="s">
        <v>66</v>
      </c>
      <c r="H438" s="85"/>
      <c r="I438" s="106">
        <f>Assumptions!$C$20</f>
        <v>0.87</v>
      </c>
      <c r="J438" s="84"/>
      <c r="K438" s="96" t="s">
        <v>66</v>
      </c>
      <c r="L438" s="85"/>
      <c r="M438" s="106">
        <f>Assumptions!$D$20</f>
        <v>1.17</v>
      </c>
      <c r="N438" s="84"/>
      <c r="O438" s="102"/>
      <c r="P438" s="103"/>
      <c r="Q438" s="104"/>
      <c r="R438" s="84"/>
      <c r="S438" s="102"/>
      <c r="T438" s="103"/>
      <c r="U438" s="104"/>
      <c r="V438" s="87"/>
      <c r="W438" s="102"/>
      <c r="X438" s="103"/>
      <c r="Y438" s="105"/>
    </row>
    <row r="439" spans="2:25" ht="12">
      <c r="B439" s="84"/>
      <c r="C439" s="96" t="s">
        <v>69</v>
      </c>
      <c r="D439" s="97"/>
      <c r="E439" s="106">
        <f>Assumptions!$B$21</f>
        <v>0</v>
      </c>
      <c r="F439" s="84"/>
      <c r="G439" s="96" t="s">
        <v>69</v>
      </c>
      <c r="H439" s="85"/>
      <c r="I439" s="106">
        <f>Assumptions!$C$21</f>
        <v>0</v>
      </c>
      <c r="J439" s="84"/>
      <c r="K439" s="96" t="s">
        <v>69</v>
      </c>
      <c r="L439" s="85"/>
      <c r="M439" s="106">
        <f>Assumptions!$D$21</f>
        <v>0</v>
      </c>
      <c r="N439" s="84"/>
      <c r="O439" s="102"/>
      <c r="P439" s="103"/>
      <c r="Q439" s="104"/>
      <c r="R439" s="84"/>
      <c r="S439" s="102"/>
      <c r="T439" s="103"/>
      <c r="U439" s="104"/>
      <c r="V439" s="87"/>
      <c r="W439" s="102"/>
      <c r="X439" s="103"/>
      <c r="Y439" s="105"/>
    </row>
    <row r="440" spans="2:25" ht="12">
      <c r="B440" s="84"/>
      <c r="C440" s="96" t="s">
        <v>141</v>
      </c>
      <c r="D440" s="97"/>
      <c r="E440" s="107">
        <f>E437+E438+E439</f>
        <v>0.22</v>
      </c>
      <c r="F440" s="84"/>
      <c r="G440" s="96" t="s">
        <v>141</v>
      </c>
      <c r="H440" s="85"/>
      <c r="I440" s="107">
        <f>I437+I438+I439</f>
        <v>0.87</v>
      </c>
      <c r="J440" s="84"/>
      <c r="K440" s="96" t="s">
        <v>141</v>
      </c>
      <c r="L440" s="85"/>
      <c r="M440" s="107">
        <f>M437+M438+M439</f>
        <v>1.17</v>
      </c>
      <c r="N440" s="84"/>
      <c r="O440" s="96" t="s">
        <v>141</v>
      </c>
      <c r="P440" s="85"/>
      <c r="Q440" s="107">
        <f>Q437+Q438+Q439</f>
        <v>0</v>
      </c>
      <c r="R440" s="84"/>
      <c r="S440" s="96" t="s">
        <v>141</v>
      </c>
      <c r="T440" s="85"/>
      <c r="U440" s="107">
        <f>U437+U438+U439</f>
        <v>0</v>
      </c>
      <c r="V440" s="87"/>
      <c r="W440" s="98" t="s">
        <v>141</v>
      </c>
      <c r="X440" s="88"/>
      <c r="Y440" s="108" t="e">
        <f>Y442/Y436/Y441</f>
        <v>#DIV/0!</v>
      </c>
    </row>
    <row r="441" spans="2:25" ht="12.75" thickBot="1">
      <c r="B441" s="109"/>
      <c r="C441" s="110" t="s">
        <v>142</v>
      </c>
      <c r="D441" s="111"/>
      <c r="E441" s="112">
        <f>$E431</f>
        <v>0</v>
      </c>
      <c r="F441" s="109"/>
      <c r="G441" s="110" t="s">
        <v>142</v>
      </c>
      <c r="H441" s="113"/>
      <c r="I441" s="112">
        <f>$E431</f>
        <v>0</v>
      </c>
      <c r="J441" s="109"/>
      <c r="K441" s="110" t="s">
        <v>142</v>
      </c>
      <c r="L441" s="113"/>
      <c r="M441" s="112">
        <f>$E431</f>
        <v>0</v>
      </c>
      <c r="N441" s="109"/>
      <c r="O441" s="110" t="s">
        <v>142</v>
      </c>
      <c r="P441" s="113"/>
      <c r="Q441" s="112">
        <f>$E431</f>
        <v>0</v>
      </c>
      <c r="R441" s="109"/>
      <c r="S441" s="110" t="s">
        <v>142</v>
      </c>
      <c r="T441" s="113"/>
      <c r="U441" s="112">
        <f>$E431</f>
        <v>0</v>
      </c>
      <c r="V441" s="114"/>
      <c r="W441" s="115" t="s">
        <v>142</v>
      </c>
      <c r="X441" s="116"/>
      <c r="Y441" s="117">
        <f>E431</f>
        <v>0</v>
      </c>
    </row>
    <row r="442" spans="2:25" ht="12.75" thickTop="1">
      <c r="B442" s="118"/>
      <c r="C442" s="119" t="s">
        <v>143</v>
      </c>
      <c r="D442" s="120"/>
      <c r="E442" s="121">
        <f>E441*E440*E436</f>
        <v>0</v>
      </c>
      <c r="F442" s="118"/>
      <c r="G442" s="119" t="s">
        <v>143</v>
      </c>
      <c r="H442" s="122"/>
      <c r="I442" s="121">
        <f>I441*I440*I436</f>
        <v>0</v>
      </c>
      <c r="J442" s="118"/>
      <c r="K442" s="119" t="s">
        <v>143</v>
      </c>
      <c r="L442" s="122"/>
      <c r="M442" s="121">
        <f>M441*M440*M436</f>
        <v>0</v>
      </c>
      <c r="N442" s="118"/>
      <c r="O442" s="119" t="s">
        <v>143</v>
      </c>
      <c r="P442" s="122"/>
      <c r="Q442" s="121">
        <f>Q441*Q440*Q436</f>
        <v>0</v>
      </c>
      <c r="R442" s="118"/>
      <c r="S442" s="119" t="s">
        <v>143</v>
      </c>
      <c r="T442" s="122"/>
      <c r="U442" s="121">
        <f>U441*U440*U436</f>
        <v>0</v>
      </c>
      <c r="V442" s="123"/>
      <c r="W442" s="124" t="s">
        <v>143</v>
      </c>
      <c r="X442" s="125"/>
      <c r="Y442" s="126">
        <f>E442+I442+M442+Q442+U442</f>
        <v>0</v>
      </c>
    </row>
    <row r="443" spans="2:25" ht="12">
      <c r="B443" s="127"/>
      <c r="C443" s="128"/>
      <c r="D443" s="129"/>
      <c r="E443" s="130"/>
      <c r="F443" s="127"/>
      <c r="G443" s="128"/>
      <c r="H443" s="128"/>
      <c r="I443" s="130"/>
      <c r="J443" s="127"/>
      <c r="K443" s="128"/>
      <c r="L443" s="128"/>
      <c r="M443" s="130"/>
      <c r="N443" s="127"/>
      <c r="O443" s="128"/>
      <c r="P443" s="128"/>
      <c r="Q443" s="130"/>
      <c r="R443" s="127"/>
      <c r="S443" s="128"/>
      <c r="T443" s="128"/>
      <c r="U443" s="130"/>
      <c r="V443" s="131"/>
      <c r="W443" s="132"/>
      <c r="X443" s="132"/>
      <c r="Y443" s="133"/>
    </row>
    <row r="444" spans="2:25" ht="12">
      <c r="B444" s="90" t="s">
        <v>147</v>
      </c>
      <c r="C444" s="85"/>
      <c r="D444" s="91"/>
      <c r="E444" s="92"/>
      <c r="F444" s="90" t="s">
        <v>147</v>
      </c>
      <c r="G444" s="85"/>
      <c r="H444" s="91"/>
      <c r="I444" s="92"/>
      <c r="J444" s="90" t="s">
        <v>147</v>
      </c>
      <c r="K444" s="85"/>
      <c r="L444" s="91"/>
      <c r="M444" s="92"/>
      <c r="N444" s="90" t="s">
        <v>147</v>
      </c>
      <c r="O444" s="85"/>
      <c r="P444" s="91"/>
      <c r="Q444" s="92"/>
      <c r="R444" s="90" t="s">
        <v>147</v>
      </c>
      <c r="S444" s="85"/>
      <c r="T444" s="91"/>
      <c r="U444" s="92"/>
      <c r="V444" s="93" t="s">
        <v>147</v>
      </c>
      <c r="W444" s="88"/>
      <c r="X444" s="94"/>
      <c r="Y444" s="95"/>
    </row>
    <row r="445" spans="2:25" ht="12">
      <c r="B445" s="84"/>
      <c r="C445" s="96" t="s">
        <v>139</v>
      </c>
      <c r="D445" s="97"/>
      <c r="E445" s="27">
        <v>0</v>
      </c>
      <c r="F445" s="84"/>
      <c r="G445" s="96" t="s">
        <v>139</v>
      </c>
      <c r="H445" s="85"/>
      <c r="I445" s="27">
        <v>0</v>
      </c>
      <c r="J445" s="84"/>
      <c r="K445" s="96" t="s">
        <v>139</v>
      </c>
      <c r="L445" s="85"/>
      <c r="M445" s="27">
        <v>0</v>
      </c>
      <c r="N445" s="84"/>
      <c r="O445" s="96" t="s">
        <v>139</v>
      </c>
      <c r="P445" s="85"/>
      <c r="Q445" s="27">
        <v>0</v>
      </c>
      <c r="R445" s="84"/>
      <c r="S445" s="96" t="s">
        <v>139</v>
      </c>
      <c r="T445" s="85"/>
      <c r="U445" s="27">
        <v>0</v>
      </c>
      <c r="V445" s="87"/>
      <c r="W445" s="98" t="s">
        <v>139</v>
      </c>
      <c r="X445" s="88"/>
      <c r="Y445" s="99" t="e">
        <f>Y446/(E429+E430)</f>
        <v>#DIV/0!</v>
      </c>
    </row>
    <row r="446" spans="2:25" ht="12">
      <c r="B446" s="84"/>
      <c r="C446" s="96" t="s">
        <v>140</v>
      </c>
      <c r="D446" s="97"/>
      <c r="E446" s="100">
        <f>E445*$E429</f>
        <v>0</v>
      </c>
      <c r="F446" s="84"/>
      <c r="G446" s="96" t="s">
        <v>140</v>
      </c>
      <c r="H446" s="85"/>
      <c r="I446" s="100">
        <f>I445*$E429</f>
        <v>0</v>
      </c>
      <c r="J446" s="84"/>
      <c r="K446" s="96" t="s">
        <v>140</v>
      </c>
      <c r="L446" s="85"/>
      <c r="M446" s="100">
        <f>M445*$E429</f>
        <v>0</v>
      </c>
      <c r="N446" s="84"/>
      <c r="O446" s="96" t="s">
        <v>140</v>
      </c>
      <c r="P446" s="85"/>
      <c r="Q446" s="100">
        <f>Q445*$E430</f>
        <v>0</v>
      </c>
      <c r="R446" s="84"/>
      <c r="S446" s="96" t="s">
        <v>140</v>
      </c>
      <c r="T446" s="85"/>
      <c r="U446" s="100">
        <f>U445*($E429+$E430)</f>
        <v>0</v>
      </c>
      <c r="V446" s="87"/>
      <c r="W446" s="98" t="s">
        <v>140</v>
      </c>
      <c r="X446" s="88"/>
      <c r="Y446" s="101">
        <f>E446+I446+M446+Q446+U446</f>
        <v>0</v>
      </c>
    </row>
    <row r="447" spans="2:25" ht="12">
      <c r="B447" s="84"/>
      <c r="C447" s="96" t="s">
        <v>65</v>
      </c>
      <c r="D447" s="97"/>
      <c r="E447" s="17">
        <v>0</v>
      </c>
      <c r="F447" s="84"/>
      <c r="G447" s="96" t="s">
        <v>65</v>
      </c>
      <c r="H447" s="85"/>
      <c r="I447" s="17">
        <v>0</v>
      </c>
      <c r="J447" s="84"/>
      <c r="K447" s="102"/>
      <c r="L447" s="103"/>
      <c r="M447" s="104"/>
      <c r="N447" s="84"/>
      <c r="O447" s="96" t="s">
        <v>65</v>
      </c>
      <c r="P447" s="85"/>
      <c r="Q447" s="17">
        <v>0</v>
      </c>
      <c r="R447" s="84"/>
      <c r="S447" s="96" t="s">
        <v>141</v>
      </c>
      <c r="T447" s="85"/>
      <c r="U447" s="17">
        <v>0</v>
      </c>
      <c r="V447" s="87"/>
      <c r="W447" s="102"/>
      <c r="X447" s="103"/>
      <c r="Y447" s="134"/>
    </row>
    <row r="448" spans="2:25" ht="12">
      <c r="B448" s="84"/>
      <c r="C448" s="96" t="s">
        <v>66</v>
      </c>
      <c r="D448" s="97"/>
      <c r="E448" s="106">
        <f>Assumptions!$B$22</f>
        <v>0.2</v>
      </c>
      <c r="F448" s="84"/>
      <c r="G448" s="96" t="s">
        <v>66</v>
      </c>
      <c r="H448" s="85"/>
      <c r="I448" s="106">
        <f>Assumptions!$C$22</f>
        <v>1.74</v>
      </c>
      <c r="J448" s="84"/>
      <c r="K448" s="96" t="s">
        <v>66</v>
      </c>
      <c r="L448" s="85"/>
      <c r="M448" s="106">
        <f>Assumptions!$D$22</f>
        <v>2.14</v>
      </c>
      <c r="N448" s="84"/>
      <c r="O448" s="102"/>
      <c r="P448" s="103"/>
      <c r="Q448" s="104"/>
      <c r="R448" s="84"/>
      <c r="S448" s="102"/>
      <c r="T448" s="103"/>
      <c r="U448" s="104"/>
      <c r="V448" s="87"/>
      <c r="W448" s="102"/>
      <c r="X448" s="103"/>
      <c r="Y448" s="134"/>
    </row>
    <row r="449" spans="2:25" ht="12">
      <c r="B449" s="84"/>
      <c r="C449" s="96" t="s">
        <v>69</v>
      </c>
      <c r="D449" s="97"/>
      <c r="E449" s="106">
        <f>Assumptions!$B$23</f>
        <v>0</v>
      </c>
      <c r="F449" s="84"/>
      <c r="G449" s="96" t="s">
        <v>69</v>
      </c>
      <c r="H449" s="85"/>
      <c r="I449" s="106">
        <f>Assumptions!$C$23</f>
        <v>0.13</v>
      </c>
      <c r="J449" s="84"/>
      <c r="K449" s="96" t="s">
        <v>69</v>
      </c>
      <c r="L449" s="85"/>
      <c r="M449" s="106">
        <f>Assumptions!$D$23</f>
        <v>0.13</v>
      </c>
      <c r="N449" s="84"/>
      <c r="O449" s="102"/>
      <c r="P449" s="103"/>
      <c r="Q449" s="104"/>
      <c r="R449" s="84"/>
      <c r="S449" s="102"/>
      <c r="T449" s="103"/>
      <c r="U449" s="104"/>
      <c r="V449" s="87"/>
      <c r="W449" s="102"/>
      <c r="X449" s="103"/>
      <c r="Y449" s="134"/>
    </row>
    <row r="450" spans="2:25" ht="12">
      <c r="B450" s="84"/>
      <c r="C450" s="96" t="s">
        <v>141</v>
      </c>
      <c r="D450" s="97"/>
      <c r="E450" s="107">
        <f>E447+E448+E449</f>
        <v>0.2</v>
      </c>
      <c r="F450" s="84"/>
      <c r="G450" s="96" t="s">
        <v>141</v>
      </c>
      <c r="H450" s="85"/>
      <c r="I450" s="107">
        <f>I447+I448+I449</f>
        <v>1.87</v>
      </c>
      <c r="J450" s="84"/>
      <c r="K450" s="96" t="s">
        <v>141</v>
      </c>
      <c r="L450" s="85"/>
      <c r="M450" s="107">
        <f>M447+M448+M449</f>
        <v>2.27</v>
      </c>
      <c r="N450" s="84"/>
      <c r="O450" s="96" t="s">
        <v>141</v>
      </c>
      <c r="P450" s="85"/>
      <c r="Q450" s="107">
        <f>Q447+Q448+Q449</f>
        <v>0</v>
      </c>
      <c r="R450" s="84"/>
      <c r="S450" s="96" t="s">
        <v>141</v>
      </c>
      <c r="T450" s="85"/>
      <c r="U450" s="107">
        <f>U447+U448+U449</f>
        <v>0</v>
      </c>
      <c r="V450" s="87"/>
      <c r="W450" s="98" t="s">
        <v>141</v>
      </c>
      <c r="X450" s="88"/>
      <c r="Y450" s="108" t="e">
        <f>Y452/Y446/Y451</f>
        <v>#DIV/0!</v>
      </c>
    </row>
    <row r="451" spans="2:25" ht="12.75" thickBot="1">
      <c r="B451" s="109"/>
      <c r="C451" s="110" t="s">
        <v>142</v>
      </c>
      <c r="D451" s="111"/>
      <c r="E451" s="112">
        <f>E441</f>
        <v>0</v>
      </c>
      <c r="F451" s="109"/>
      <c r="G451" s="110" t="s">
        <v>142</v>
      </c>
      <c r="H451" s="113"/>
      <c r="I451" s="112">
        <f>I441</f>
        <v>0</v>
      </c>
      <c r="J451" s="109"/>
      <c r="K451" s="110" t="s">
        <v>142</v>
      </c>
      <c r="L451" s="113"/>
      <c r="M451" s="112">
        <f>M441</f>
        <v>0</v>
      </c>
      <c r="N451" s="109"/>
      <c r="O451" s="110" t="s">
        <v>142</v>
      </c>
      <c r="P451" s="113"/>
      <c r="Q451" s="112">
        <f>Q441</f>
        <v>0</v>
      </c>
      <c r="R451" s="109"/>
      <c r="S451" s="110" t="s">
        <v>142</v>
      </c>
      <c r="T451" s="113"/>
      <c r="U451" s="112">
        <f>U441</f>
        <v>0</v>
      </c>
      <c r="V451" s="114"/>
      <c r="W451" s="115" t="s">
        <v>142</v>
      </c>
      <c r="X451" s="116"/>
      <c r="Y451" s="117">
        <f>Y441</f>
        <v>0</v>
      </c>
    </row>
    <row r="452" spans="2:25" ht="12.75" thickTop="1">
      <c r="B452" s="118"/>
      <c r="C452" s="119" t="s">
        <v>143</v>
      </c>
      <c r="D452" s="120"/>
      <c r="E452" s="121">
        <f>E451*E450*E446</f>
        <v>0</v>
      </c>
      <c r="F452" s="118"/>
      <c r="G452" s="119" t="s">
        <v>143</v>
      </c>
      <c r="H452" s="122"/>
      <c r="I452" s="121">
        <f>I451*I450*I446</f>
        <v>0</v>
      </c>
      <c r="J452" s="118"/>
      <c r="K452" s="119" t="s">
        <v>143</v>
      </c>
      <c r="L452" s="122"/>
      <c r="M452" s="121">
        <f>M451*M450*M446</f>
        <v>0</v>
      </c>
      <c r="N452" s="118"/>
      <c r="O452" s="119" t="s">
        <v>143</v>
      </c>
      <c r="P452" s="122"/>
      <c r="Q452" s="121">
        <f>Q451*Q450*Q446</f>
        <v>0</v>
      </c>
      <c r="R452" s="118"/>
      <c r="S452" s="119" t="s">
        <v>143</v>
      </c>
      <c r="T452" s="122"/>
      <c r="U452" s="121">
        <f>U451*U450*U446</f>
        <v>0</v>
      </c>
      <c r="V452" s="123"/>
      <c r="W452" s="124" t="s">
        <v>143</v>
      </c>
      <c r="X452" s="125"/>
      <c r="Y452" s="135">
        <f>E452+I452+M452+Q452+U452</f>
        <v>0</v>
      </c>
    </row>
    <row r="453" spans="2:25" ht="12">
      <c r="B453" s="127"/>
      <c r="C453" s="128"/>
      <c r="D453" s="129"/>
      <c r="E453" s="130"/>
      <c r="F453" s="127"/>
      <c r="G453" s="128"/>
      <c r="H453" s="128"/>
      <c r="I453" s="130"/>
      <c r="J453" s="127"/>
      <c r="K453" s="128"/>
      <c r="L453" s="128"/>
      <c r="M453" s="130"/>
      <c r="N453" s="127"/>
      <c r="O453" s="128"/>
      <c r="P453" s="128"/>
      <c r="Q453" s="130"/>
      <c r="R453" s="127"/>
      <c r="S453" s="128"/>
      <c r="T453" s="128"/>
      <c r="U453" s="130"/>
      <c r="V453" s="131"/>
      <c r="W453" s="132"/>
      <c r="X453" s="132"/>
      <c r="Y453" s="133"/>
    </row>
    <row r="454" spans="2:25" ht="12">
      <c r="B454" s="90" t="s">
        <v>148</v>
      </c>
      <c r="C454" s="85"/>
      <c r="D454" s="91"/>
      <c r="E454" s="92"/>
      <c r="F454" s="90" t="s">
        <v>148</v>
      </c>
      <c r="G454" s="85"/>
      <c r="H454" s="91"/>
      <c r="I454" s="92"/>
      <c r="J454" s="90" t="s">
        <v>148</v>
      </c>
      <c r="K454" s="85"/>
      <c r="L454" s="91"/>
      <c r="M454" s="92"/>
      <c r="N454" s="90" t="s">
        <v>148</v>
      </c>
      <c r="O454" s="85"/>
      <c r="P454" s="91"/>
      <c r="Q454" s="92"/>
      <c r="R454" s="90" t="s">
        <v>148</v>
      </c>
      <c r="S454" s="85"/>
      <c r="T454" s="91"/>
      <c r="U454" s="92"/>
      <c r="V454" s="93" t="s">
        <v>148</v>
      </c>
      <c r="W454" s="88"/>
      <c r="X454" s="94"/>
      <c r="Y454" s="95"/>
    </row>
    <row r="455" spans="2:25" ht="12">
      <c r="B455" s="84"/>
      <c r="C455" s="96" t="s">
        <v>139</v>
      </c>
      <c r="D455" s="97"/>
      <c r="E455" s="27">
        <v>0</v>
      </c>
      <c r="F455" s="84"/>
      <c r="G455" s="96" t="s">
        <v>139</v>
      </c>
      <c r="H455" s="85"/>
      <c r="I455" s="27">
        <v>0</v>
      </c>
      <c r="J455" s="84"/>
      <c r="K455" s="96" t="s">
        <v>139</v>
      </c>
      <c r="L455" s="85"/>
      <c r="M455" s="27">
        <v>0</v>
      </c>
      <c r="N455" s="84"/>
      <c r="O455" s="96" t="s">
        <v>139</v>
      </c>
      <c r="P455" s="85"/>
      <c r="Q455" s="27">
        <v>0</v>
      </c>
      <c r="R455" s="84"/>
      <c r="S455" s="96" t="s">
        <v>139</v>
      </c>
      <c r="T455" s="85"/>
      <c r="U455" s="27">
        <v>0</v>
      </c>
      <c r="V455" s="87"/>
      <c r="W455" s="98" t="s">
        <v>139</v>
      </c>
      <c r="X455" s="88"/>
      <c r="Y455" s="99" t="e">
        <f>Y456/(E429+E430)</f>
        <v>#DIV/0!</v>
      </c>
    </row>
    <row r="456" spans="2:25" ht="12">
      <c r="B456" s="84"/>
      <c r="C456" s="96" t="s">
        <v>140</v>
      </c>
      <c r="D456" s="97"/>
      <c r="E456" s="100">
        <f>E455*$E429</f>
        <v>0</v>
      </c>
      <c r="F456" s="84"/>
      <c r="G456" s="96" t="s">
        <v>140</v>
      </c>
      <c r="H456" s="85"/>
      <c r="I456" s="100">
        <f>I455*$E429</f>
        <v>0</v>
      </c>
      <c r="J456" s="84"/>
      <c r="K456" s="96" t="s">
        <v>140</v>
      </c>
      <c r="L456" s="85"/>
      <c r="M456" s="100">
        <f>M455*$E429</f>
        <v>0</v>
      </c>
      <c r="N456" s="84"/>
      <c r="O456" s="96" t="s">
        <v>140</v>
      </c>
      <c r="P456" s="85"/>
      <c r="Q456" s="100">
        <f>Q455*$E430</f>
        <v>0</v>
      </c>
      <c r="R456" s="84"/>
      <c r="S456" s="96" t="s">
        <v>140</v>
      </c>
      <c r="T456" s="85"/>
      <c r="U456" s="100">
        <f>U455*($E429+$E430)</f>
        <v>0</v>
      </c>
      <c r="V456" s="87"/>
      <c r="W456" s="98" t="s">
        <v>140</v>
      </c>
      <c r="X456" s="88"/>
      <c r="Y456" s="101">
        <f>E456+I456+M456+Q456+U456</f>
        <v>0</v>
      </c>
    </row>
    <row r="457" spans="2:25" ht="12">
      <c r="B457" s="84"/>
      <c r="C457" s="96" t="s">
        <v>65</v>
      </c>
      <c r="D457" s="97"/>
      <c r="E457" s="17">
        <v>0</v>
      </c>
      <c r="F457" s="84"/>
      <c r="G457" s="96" t="s">
        <v>65</v>
      </c>
      <c r="H457" s="85"/>
      <c r="I457" s="17">
        <v>0</v>
      </c>
      <c r="J457" s="84"/>
      <c r="K457" s="102"/>
      <c r="L457" s="103"/>
      <c r="M457" s="104"/>
      <c r="N457" s="84"/>
      <c r="O457" s="96" t="s">
        <v>65</v>
      </c>
      <c r="P457" s="85"/>
      <c r="Q457" s="17">
        <v>0</v>
      </c>
      <c r="R457" s="84"/>
      <c r="S457" s="96" t="s">
        <v>141</v>
      </c>
      <c r="T457" s="85"/>
      <c r="U457" s="17">
        <v>0</v>
      </c>
      <c r="V457" s="87"/>
      <c r="W457" s="102"/>
      <c r="X457" s="103"/>
      <c r="Y457" s="134"/>
    </row>
    <row r="458" spans="2:25" ht="12">
      <c r="B458" s="84"/>
      <c r="C458" s="96" t="s">
        <v>66</v>
      </c>
      <c r="D458" s="97"/>
      <c r="E458" s="106">
        <f>Assumptions!$B$24</f>
        <v>0.05</v>
      </c>
      <c r="F458" s="84"/>
      <c r="G458" s="96" t="s">
        <v>66</v>
      </c>
      <c r="H458" s="85"/>
      <c r="I458" s="106">
        <f>Assumptions!$C$24</f>
        <v>0.29</v>
      </c>
      <c r="J458" s="84"/>
      <c r="K458" s="96" t="s">
        <v>66</v>
      </c>
      <c r="L458" s="85"/>
      <c r="M458" s="106">
        <f>Assumptions!$D$24</f>
        <v>0.58</v>
      </c>
      <c r="N458" s="84"/>
      <c r="O458" s="102"/>
      <c r="P458" s="103"/>
      <c r="Q458" s="104"/>
      <c r="R458" s="84"/>
      <c r="S458" s="102"/>
      <c r="T458" s="103"/>
      <c r="U458" s="104"/>
      <c r="V458" s="87"/>
      <c r="W458" s="102"/>
      <c r="X458" s="103"/>
      <c r="Y458" s="134"/>
    </row>
    <row r="459" spans="2:25" ht="12">
      <c r="B459" s="84"/>
      <c r="C459" s="96" t="s">
        <v>69</v>
      </c>
      <c r="D459" s="97"/>
      <c r="E459" s="106">
        <f>Assumptions!$B$25</f>
        <v>0</v>
      </c>
      <c r="F459" s="84"/>
      <c r="G459" s="96" t="s">
        <v>69</v>
      </c>
      <c r="H459" s="85"/>
      <c r="I459" s="106">
        <f>Assumptions!$C$25</f>
        <v>0</v>
      </c>
      <c r="J459" s="84"/>
      <c r="K459" s="96" t="s">
        <v>69</v>
      </c>
      <c r="L459" s="85"/>
      <c r="M459" s="106">
        <f>Assumptions!$D$25</f>
        <v>0</v>
      </c>
      <c r="N459" s="84"/>
      <c r="O459" s="102"/>
      <c r="P459" s="103"/>
      <c r="Q459" s="104"/>
      <c r="R459" s="84"/>
      <c r="S459" s="102"/>
      <c r="T459" s="103"/>
      <c r="U459" s="104"/>
      <c r="V459" s="87"/>
      <c r="W459" s="102"/>
      <c r="X459" s="103"/>
      <c r="Y459" s="134"/>
    </row>
    <row r="460" spans="2:25" ht="12">
      <c r="B460" s="84"/>
      <c r="C460" s="96" t="s">
        <v>141</v>
      </c>
      <c r="D460" s="97"/>
      <c r="E460" s="107">
        <f>E457+E458+E459</f>
        <v>0.05</v>
      </c>
      <c r="F460" s="84"/>
      <c r="G460" s="96" t="s">
        <v>141</v>
      </c>
      <c r="H460" s="85"/>
      <c r="I460" s="107">
        <f>I457+I458+I459</f>
        <v>0.29</v>
      </c>
      <c r="J460" s="84"/>
      <c r="K460" s="96" t="s">
        <v>141</v>
      </c>
      <c r="L460" s="85"/>
      <c r="M460" s="107">
        <f>M457+M458+M459</f>
        <v>0.58</v>
      </c>
      <c r="N460" s="84"/>
      <c r="O460" s="96" t="s">
        <v>141</v>
      </c>
      <c r="P460" s="85"/>
      <c r="Q460" s="107">
        <f>Q457+Q458+Q459</f>
        <v>0</v>
      </c>
      <c r="R460" s="84"/>
      <c r="S460" s="96" t="s">
        <v>141</v>
      </c>
      <c r="T460" s="85"/>
      <c r="U460" s="107">
        <f>U457+U458+U459</f>
        <v>0</v>
      </c>
      <c r="V460" s="87"/>
      <c r="W460" s="98" t="s">
        <v>141</v>
      </c>
      <c r="X460" s="88"/>
      <c r="Y460" s="108" t="e">
        <f>Y462/Y456/Y461</f>
        <v>#DIV/0!</v>
      </c>
    </row>
    <row r="461" spans="2:25" ht="12.75" thickBot="1">
      <c r="B461" s="109"/>
      <c r="C461" s="110" t="s">
        <v>142</v>
      </c>
      <c r="D461" s="111"/>
      <c r="E461" s="112">
        <f>E451</f>
        <v>0</v>
      </c>
      <c r="F461" s="109"/>
      <c r="G461" s="110" t="s">
        <v>142</v>
      </c>
      <c r="H461" s="113"/>
      <c r="I461" s="112">
        <f>I451</f>
        <v>0</v>
      </c>
      <c r="J461" s="109"/>
      <c r="K461" s="110" t="s">
        <v>142</v>
      </c>
      <c r="L461" s="113"/>
      <c r="M461" s="112">
        <f>M451</f>
        <v>0</v>
      </c>
      <c r="N461" s="109"/>
      <c r="O461" s="110" t="s">
        <v>142</v>
      </c>
      <c r="P461" s="113"/>
      <c r="Q461" s="112">
        <f>Q451</f>
        <v>0</v>
      </c>
      <c r="R461" s="109"/>
      <c r="S461" s="110" t="s">
        <v>142</v>
      </c>
      <c r="T461" s="113"/>
      <c r="U461" s="112">
        <f>U451</f>
        <v>0</v>
      </c>
      <c r="V461" s="114"/>
      <c r="W461" s="115" t="s">
        <v>142</v>
      </c>
      <c r="X461" s="116"/>
      <c r="Y461" s="117">
        <f>Y451</f>
        <v>0</v>
      </c>
    </row>
    <row r="462" spans="2:25" ht="13.5" thickBot="1" thickTop="1">
      <c r="B462" s="84"/>
      <c r="C462" s="96" t="s">
        <v>143</v>
      </c>
      <c r="D462" s="97"/>
      <c r="E462" s="136">
        <f>E461*E460*E456</f>
        <v>0</v>
      </c>
      <c r="F462" s="84"/>
      <c r="G462" s="96" t="s">
        <v>143</v>
      </c>
      <c r="H462" s="85"/>
      <c r="I462" s="136">
        <f>I461*I460*I456</f>
        <v>0</v>
      </c>
      <c r="J462" s="84"/>
      <c r="K462" s="96" t="s">
        <v>143</v>
      </c>
      <c r="L462" s="85"/>
      <c r="M462" s="136">
        <f>M461*M460*M456</f>
        <v>0</v>
      </c>
      <c r="N462" s="84"/>
      <c r="O462" s="96" t="s">
        <v>143</v>
      </c>
      <c r="P462" s="85"/>
      <c r="Q462" s="136">
        <f>Q461*Q460*Q456</f>
        <v>0</v>
      </c>
      <c r="R462" s="84"/>
      <c r="S462" s="96" t="s">
        <v>143</v>
      </c>
      <c r="T462" s="85"/>
      <c r="U462" s="136">
        <f>U461*U460*U456</f>
        <v>0</v>
      </c>
      <c r="V462" s="87"/>
      <c r="W462" s="98" t="s">
        <v>143</v>
      </c>
      <c r="X462" s="88"/>
      <c r="Y462" s="135">
        <f>E462+I462+M462+Q462+U462</f>
        <v>0</v>
      </c>
    </row>
    <row r="463" spans="2:25" ht="12">
      <c r="B463" s="137"/>
      <c r="C463" s="138"/>
      <c r="D463" s="139"/>
      <c r="E463" s="140"/>
      <c r="F463" s="137"/>
      <c r="G463" s="138"/>
      <c r="H463" s="138"/>
      <c r="I463" s="140"/>
      <c r="J463" s="137"/>
      <c r="K463" s="138"/>
      <c r="L463" s="138"/>
      <c r="M463" s="140"/>
      <c r="N463" s="137"/>
      <c r="O463" s="138"/>
      <c r="P463" s="138"/>
      <c r="Q463" s="140"/>
      <c r="R463" s="137"/>
      <c r="S463" s="138"/>
      <c r="T463" s="138"/>
      <c r="U463" s="140"/>
      <c r="V463" s="137"/>
      <c r="W463" s="138"/>
      <c r="X463" s="138"/>
      <c r="Y463" s="140"/>
    </row>
    <row r="464" spans="2:25" ht="12">
      <c r="B464" s="93" t="s">
        <v>191</v>
      </c>
      <c r="C464" s="88"/>
      <c r="D464" s="94"/>
      <c r="E464" s="95"/>
      <c r="F464" s="93" t="s">
        <v>191</v>
      </c>
      <c r="G464" s="88"/>
      <c r="H464" s="94"/>
      <c r="I464" s="95"/>
      <c r="J464" s="93" t="s">
        <v>191</v>
      </c>
      <c r="K464" s="88"/>
      <c r="L464" s="94"/>
      <c r="M464" s="95"/>
      <c r="N464" s="93" t="s">
        <v>191</v>
      </c>
      <c r="O464" s="88"/>
      <c r="P464" s="94"/>
      <c r="Q464" s="95"/>
      <c r="R464" s="93" t="s">
        <v>191</v>
      </c>
      <c r="S464" s="88"/>
      <c r="T464" s="94"/>
      <c r="U464" s="95"/>
      <c r="V464" s="93" t="s">
        <v>191</v>
      </c>
      <c r="W464" s="88"/>
      <c r="X464" s="94"/>
      <c r="Y464" s="95"/>
    </row>
    <row r="465" spans="2:25" ht="12">
      <c r="B465" s="93"/>
      <c r="C465" s="98" t="s">
        <v>183</v>
      </c>
      <c r="D465" s="141"/>
      <c r="E465" s="142">
        <f>E436*E437*E441</f>
        <v>0</v>
      </c>
      <c r="F465" s="143"/>
      <c r="G465" s="98" t="s">
        <v>183</v>
      </c>
      <c r="H465" s="141"/>
      <c r="I465" s="142">
        <f>I436*I437*I441</f>
        <v>0</v>
      </c>
      <c r="J465" s="143"/>
      <c r="K465" s="98" t="s">
        <v>183</v>
      </c>
      <c r="L465" s="141"/>
      <c r="M465" s="142">
        <f>M436*M437*M441</f>
        <v>0</v>
      </c>
      <c r="N465" s="143"/>
      <c r="O465" s="98" t="s">
        <v>183</v>
      </c>
      <c r="P465" s="141"/>
      <c r="Q465" s="142">
        <f>Q436*Q437*Q441</f>
        <v>0</v>
      </c>
      <c r="R465" s="143"/>
      <c r="S465" s="98" t="s">
        <v>183</v>
      </c>
      <c r="T465" s="141"/>
      <c r="U465" s="142">
        <f>U436*U437*U441</f>
        <v>0</v>
      </c>
      <c r="V465" s="143"/>
      <c r="W465" s="98" t="s">
        <v>183</v>
      </c>
      <c r="X465" s="94"/>
      <c r="Y465" s="142">
        <f>E465+I465+M465+Q465+U465</f>
        <v>0</v>
      </c>
    </row>
    <row r="466" spans="2:25" ht="12">
      <c r="B466" s="93"/>
      <c r="C466" s="98" t="s">
        <v>184</v>
      </c>
      <c r="D466" s="141"/>
      <c r="E466" s="142">
        <f>E446*E447*E451</f>
        <v>0</v>
      </c>
      <c r="F466" s="143"/>
      <c r="G466" s="98" t="s">
        <v>184</v>
      </c>
      <c r="H466" s="141"/>
      <c r="I466" s="142">
        <f>I446*I447*I451</f>
        <v>0</v>
      </c>
      <c r="J466" s="143"/>
      <c r="K466" s="98" t="s">
        <v>184</v>
      </c>
      <c r="L466" s="141"/>
      <c r="M466" s="142">
        <f>M446*M447*M451</f>
        <v>0</v>
      </c>
      <c r="N466" s="143"/>
      <c r="O466" s="98" t="s">
        <v>184</v>
      </c>
      <c r="P466" s="141"/>
      <c r="Q466" s="142">
        <f>Q446*Q447*Q451</f>
        <v>0</v>
      </c>
      <c r="R466" s="143"/>
      <c r="S466" s="98" t="s">
        <v>184</v>
      </c>
      <c r="T466" s="141"/>
      <c r="U466" s="142">
        <f>U446*U447*U451</f>
        <v>0</v>
      </c>
      <c r="V466" s="143"/>
      <c r="W466" s="98" t="s">
        <v>184</v>
      </c>
      <c r="X466" s="94"/>
      <c r="Y466" s="142">
        <f aca="true" t="shared" si="8" ref="Y466:Y473">E466+I466+M466+Q466+U466</f>
        <v>0</v>
      </c>
    </row>
    <row r="467" spans="2:25" ht="12">
      <c r="B467" s="93"/>
      <c r="C467" s="98" t="s">
        <v>185</v>
      </c>
      <c r="D467" s="141"/>
      <c r="E467" s="142">
        <f>E456*E457*E461</f>
        <v>0</v>
      </c>
      <c r="F467" s="143"/>
      <c r="G467" s="98" t="s">
        <v>185</v>
      </c>
      <c r="H467" s="141"/>
      <c r="I467" s="142">
        <f>I456*I457*I461</f>
        <v>0</v>
      </c>
      <c r="J467" s="143"/>
      <c r="K467" s="98" t="s">
        <v>185</v>
      </c>
      <c r="L467" s="141"/>
      <c r="M467" s="142">
        <f>M456*M457*M461</f>
        <v>0</v>
      </c>
      <c r="N467" s="143"/>
      <c r="O467" s="98" t="s">
        <v>185</v>
      </c>
      <c r="P467" s="141"/>
      <c r="Q467" s="142">
        <f>Q456*Q457*Q461</f>
        <v>0</v>
      </c>
      <c r="R467" s="143"/>
      <c r="S467" s="98" t="s">
        <v>185</v>
      </c>
      <c r="T467" s="141"/>
      <c r="U467" s="142">
        <f>U456*U457*U461</f>
        <v>0</v>
      </c>
      <c r="V467" s="143"/>
      <c r="W467" s="98" t="s">
        <v>185</v>
      </c>
      <c r="X467" s="94"/>
      <c r="Y467" s="142">
        <f t="shared" si="8"/>
        <v>0</v>
      </c>
    </row>
    <row r="468" spans="2:25" ht="12">
      <c r="B468" s="93"/>
      <c r="C468" s="98" t="s">
        <v>192</v>
      </c>
      <c r="D468" s="141"/>
      <c r="E468" s="142">
        <f>E436*E438*E441</f>
        <v>0</v>
      </c>
      <c r="F468" s="143"/>
      <c r="G468" s="98" t="s">
        <v>192</v>
      </c>
      <c r="H468" s="141"/>
      <c r="I468" s="142">
        <f>I436*I438*I441</f>
        <v>0</v>
      </c>
      <c r="J468" s="143"/>
      <c r="K468" s="98" t="s">
        <v>192</v>
      </c>
      <c r="L468" s="141"/>
      <c r="M468" s="142">
        <f>M436*M438*M441</f>
        <v>0</v>
      </c>
      <c r="N468" s="143"/>
      <c r="O468" s="98" t="s">
        <v>192</v>
      </c>
      <c r="P468" s="141"/>
      <c r="Q468" s="142">
        <f>Q436*Q438*Q441</f>
        <v>0</v>
      </c>
      <c r="R468" s="143"/>
      <c r="S468" s="98" t="s">
        <v>192</v>
      </c>
      <c r="T468" s="141"/>
      <c r="U468" s="142">
        <f>U436*U438*U441</f>
        <v>0</v>
      </c>
      <c r="V468" s="143"/>
      <c r="W468" s="98" t="s">
        <v>192</v>
      </c>
      <c r="X468" s="94"/>
      <c r="Y468" s="142">
        <f t="shared" si="8"/>
        <v>0</v>
      </c>
    </row>
    <row r="469" spans="2:25" ht="12">
      <c r="B469" s="93"/>
      <c r="C469" s="98" t="s">
        <v>193</v>
      </c>
      <c r="D469" s="141"/>
      <c r="E469" s="142">
        <f>E446*E448*E451</f>
        <v>0</v>
      </c>
      <c r="F469" s="143"/>
      <c r="G469" s="98" t="s">
        <v>193</v>
      </c>
      <c r="H469" s="141"/>
      <c r="I469" s="142">
        <f>I446*I448*I451</f>
        <v>0</v>
      </c>
      <c r="J469" s="143"/>
      <c r="K469" s="98" t="s">
        <v>193</v>
      </c>
      <c r="L469" s="141"/>
      <c r="M469" s="142">
        <f>M446*M448*M451</f>
        <v>0</v>
      </c>
      <c r="N469" s="143"/>
      <c r="O469" s="98" t="s">
        <v>193</v>
      </c>
      <c r="P469" s="141"/>
      <c r="Q469" s="142">
        <f>Q446*Q448*Q451</f>
        <v>0</v>
      </c>
      <c r="R469" s="143"/>
      <c r="S469" s="98" t="s">
        <v>193</v>
      </c>
      <c r="T469" s="141"/>
      <c r="U469" s="142">
        <f>U446*U448*U451</f>
        <v>0</v>
      </c>
      <c r="V469" s="143"/>
      <c r="W469" s="98" t="s">
        <v>193</v>
      </c>
      <c r="X469" s="94"/>
      <c r="Y469" s="142">
        <f t="shared" si="8"/>
        <v>0</v>
      </c>
    </row>
    <row r="470" spans="2:25" ht="12">
      <c r="B470" s="93"/>
      <c r="C470" s="98" t="s">
        <v>194</v>
      </c>
      <c r="D470" s="141"/>
      <c r="E470" s="142">
        <f>E456*E458*E461</f>
        <v>0</v>
      </c>
      <c r="F470" s="143"/>
      <c r="G470" s="98" t="s">
        <v>194</v>
      </c>
      <c r="H470" s="141"/>
      <c r="I470" s="142">
        <f>I456*I458*I461</f>
        <v>0</v>
      </c>
      <c r="J470" s="143"/>
      <c r="K470" s="98" t="s">
        <v>194</v>
      </c>
      <c r="L470" s="141"/>
      <c r="M470" s="142">
        <f>M456*M458*M461</f>
        <v>0</v>
      </c>
      <c r="N470" s="143"/>
      <c r="O470" s="98" t="s">
        <v>194</v>
      </c>
      <c r="P470" s="141"/>
      <c r="Q470" s="142">
        <f>Q456*Q458*Q461</f>
        <v>0</v>
      </c>
      <c r="R470" s="143"/>
      <c r="S470" s="98" t="s">
        <v>194</v>
      </c>
      <c r="T470" s="141"/>
      <c r="U470" s="142">
        <f>U456*U458*U461</f>
        <v>0</v>
      </c>
      <c r="V470" s="143"/>
      <c r="W470" s="98" t="s">
        <v>194</v>
      </c>
      <c r="X470" s="94"/>
      <c r="Y470" s="142">
        <f t="shared" si="8"/>
        <v>0</v>
      </c>
    </row>
    <row r="471" spans="2:25" ht="12">
      <c r="B471" s="93"/>
      <c r="C471" s="98" t="s">
        <v>195</v>
      </c>
      <c r="D471" s="141"/>
      <c r="E471" s="142">
        <f>E436*E439*E441</f>
        <v>0</v>
      </c>
      <c r="F471" s="143"/>
      <c r="G471" s="98" t="s">
        <v>195</v>
      </c>
      <c r="H471" s="141"/>
      <c r="I471" s="142">
        <f>I436*I439*I441</f>
        <v>0</v>
      </c>
      <c r="J471" s="143"/>
      <c r="K471" s="98" t="s">
        <v>195</v>
      </c>
      <c r="L471" s="141"/>
      <c r="M471" s="142">
        <f>M436*M439*M441</f>
        <v>0</v>
      </c>
      <c r="N471" s="143"/>
      <c r="O471" s="98" t="s">
        <v>195</v>
      </c>
      <c r="P471" s="141"/>
      <c r="Q471" s="142">
        <f>Q436*Q439*Q441</f>
        <v>0</v>
      </c>
      <c r="R471" s="143"/>
      <c r="S471" s="98" t="s">
        <v>195</v>
      </c>
      <c r="T471" s="141"/>
      <c r="U471" s="142">
        <f>U436*U439*U441</f>
        <v>0</v>
      </c>
      <c r="V471" s="143"/>
      <c r="W471" s="98" t="s">
        <v>195</v>
      </c>
      <c r="X471" s="94"/>
      <c r="Y471" s="142">
        <f t="shared" si="8"/>
        <v>0</v>
      </c>
    </row>
    <row r="472" spans="2:25" ht="12">
      <c r="B472" s="144"/>
      <c r="C472" s="98" t="s">
        <v>196</v>
      </c>
      <c r="D472" s="98"/>
      <c r="E472" s="142">
        <f>E446*E449*E451</f>
        <v>0</v>
      </c>
      <c r="F472" s="145"/>
      <c r="G472" s="98" t="s">
        <v>196</v>
      </c>
      <c r="H472" s="98"/>
      <c r="I472" s="142">
        <f>I446*I449*I451</f>
        <v>0</v>
      </c>
      <c r="J472" s="145"/>
      <c r="K472" s="98" t="s">
        <v>196</v>
      </c>
      <c r="L472" s="98"/>
      <c r="M472" s="142">
        <f>M446*M449*M451</f>
        <v>0</v>
      </c>
      <c r="N472" s="145"/>
      <c r="O472" s="98" t="s">
        <v>196</v>
      </c>
      <c r="P472" s="98"/>
      <c r="Q472" s="142">
        <f>Q446*Q449*Q451</f>
        <v>0</v>
      </c>
      <c r="R472" s="145"/>
      <c r="S472" s="98" t="s">
        <v>196</v>
      </c>
      <c r="T472" s="98"/>
      <c r="U472" s="142">
        <f>U446*U449*U451</f>
        <v>0</v>
      </c>
      <c r="V472" s="145"/>
      <c r="W472" s="98" t="s">
        <v>196</v>
      </c>
      <c r="X472" s="146"/>
      <c r="Y472" s="142">
        <f t="shared" si="8"/>
        <v>0</v>
      </c>
    </row>
    <row r="473" spans="2:25" ht="12.75" thickBot="1">
      <c r="B473" s="147"/>
      <c r="C473" s="115" t="s">
        <v>197</v>
      </c>
      <c r="D473" s="115"/>
      <c r="E473" s="148">
        <f>E456*E459*E461</f>
        <v>0</v>
      </c>
      <c r="F473" s="149"/>
      <c r="G473" s="115" t="s">
        <v>197</v>
      </c>
      <c r="H473" s="115"/>
      <c r="I473" s="148">
        <f>I456*I459*I461</f>
        <v>0</v>
      </c>
      <c r="J473" s="149"/>
      <c r="K473" s="115" t="s">
        <v>197</v>
      </c>
      <c r="L473" s="115"/>
      <c r="M473" s="148">
        <f>M456*M459*M461</f>
        <v>0</v>
      </c>
      <c r="N473" s="149"/>
      <c r="O473" s="115" t="s">
        <v>197</v>
      </c>
      <c r="P473" s="115"/>
      <c r="Q473" s="148">
        <f>Q456*Q459*Q461</f>
        <v>0</v>
      </c>
      <c r="R473" s="149"/>
      <c r="S473" s="115" t="s">
        <v>197</v>
      </c>
      <c r="T473" s="115"/>
      <c r="U473" s="148">
        <f>U456*U459*U461</f>
        <v>0</v>
      </c>
      <c r="V473" s="149"/>
      <c r="W473" s="115" t="s">
        <v>197</v>
      </c>
      <c r="X473" s="150"/>
      <c r="Y473" s="148">
        <f t="shared" si="8"/>
        <v>0</v>
      </c>
    </row>
    <row r="474" spans="2:25" ht="13.5" thickBot="1" thickTop="1">
      <c r="B474" s="151"/>
      <c r="C474" s="152" t="s">
        <v>143</v>
      </c>
      <c r="D474" s="152"/>
      <c r="E474" s="153">
        <f>SUM(E465:E473)</f>
        <v>0</v>
      </c>
      <c r="F474" s="154"/>
      <c r="G474" s="155" t="s">
        <v>143</v>
      </c>
      <c r="H474" s="155"/>
      <c r="I474" s="153">
        <f>SUM(I465:I473)</f>
        <v>0</v>
      </c>
      <c r="J474" s="154"/>
      <c r="K474" s="155" t="s">
        <v>143</v>
      </c>
      <c r="L474" s="155"/>
      <c r="M474" s="153">
        <f>SUM(M465:M473)</f>
        <v>0</v>
      </c>
      <c r="N474" s="154"/>
      <c r="O474" s="155" t="s">
        <v>143</v>
      </c>
      <c r="P474" s="156"/>
      <c r="Q474" s="153">
        <f>SUM(Q465:Q473)</f>
        <v>0</v>
      </c>
      <c r="R474" s="154"/>
      <c r="S474" s="155" t="s">
        <v>143</v>
      </c>
      <c r="T474" s="156"/>
      <c r="U474" s="153">
        <f>SUM(U465:U473)</f>
        <v>0</v>
      </c>
      <c r="V474" s="154"/>
      <c r="W474" s="155" t="s">
        <v>143</v>
      </c>
      <c r="X474" s="156"/>
      <c r="Y474" s="153">
        <f>SUM(Y465:Y473)</f>
        <v>0</v>
      </c>
    </row>
    <row r="480" ht="12.75" thickBot="1"/>
    <row r="481" spans="2:25" ht="12">
      <c r="B481" s="72" t="s">
        <v>149</v>
      </c>
      <c r="C481" s="73"/>
      <c r="D481" s="74"/>
      <c r="E481" s="406" t="str">
        <f>Assumptions!K$4</f>
        <v>J</v>
      </c>
      <c r="F481" s="406"/>
      <c r="G481" s="407"/>
      <c r="Y481" s="34" t="s">
        <v>173</v>
      </c>
    </row>
    <row r="482" spans="2:7" ht="12">
      <c r="B482" s="76" t="s">
        <v>71</v>
      </c>
      <c r="C482" s="77"/>
      <c r="D482" s="78"/>
      <c r="E482" s="408">
        <f>Assumptions!K$5</f>
        <v>0</v>
      </c>
      <c r="F482" s="408"/>
      <c r="G482" s="409"/>
    </row>
    <row r="483" spans="2:7" ht="12">
      <c r="B483" s="79" t="s">
        <v>72</v>
      </c>
      <c r="C483" s="80"/>
      <c r="D483" s="81"/>
      <c r="E483" s="408">
        <f>Assumptions!K$6</f>
        <v>0</v>
      </c>
      <c r="F483" s="408"/>
      <c r="G483" s="409"/>
    </row>
    <row r="484" spans="2:9" ht="12.75" thickBot="1">
      <c r="B484" s="82" t="s">
        <v>142</v>
      </c>
      <c r="C484" s="80"/>
      <c r="D484" s="81"/>
      <c r="E484" s="410">
        <f>Assumptions!K$7</f>
        <v>0</v>
      </c>
      <c r="F484" s="410"/>
      <c r="G484" s="411"/>
      <c r="H484" s="83"/>
      <c r="I484" s="83"/>
    </row>
    <row r="485" spans="2:25" ht="12.75" thickBot="1">
      <c r="B485" s="403" t="s">
        <v>144</v>
      </c>
      <c r="C485" s="404"/>
      <c r="D485" s="404"/>
      <c r="E485" s="405"/>
      <c r="F485" s="403" t="s">
        <v>145</v>
      </c>
      <c r="G485" s="404"/>
      <c r="H485" s="404"/>
      <c r="I485" s="405"/>
      <c r="J485" s="403" t="s">
        <v>150</v>
      </c>
      <c r="K485" s="404"/>
      <c r="L485" s="404"/>
      <c r="M485" s="405"/>
      <c r="N485" s="403" t="s">
        <v>70</v>
      </c>
      <c r="O485" s="404"/>
      <c r="P485" s="404"/>
      <c r="Q485" s="405"/>
      <c r="R485" s="403" t="s">
        <v>86</v>
      </c>
      <c r="S485" s="404"/>
      <c r="T485" s="404"/>
      <c r="U485" s="405"/>
      <c r="V485" s="403" t="s">
        <v>190</v>
      </c>
      <c r="W485" s="404"/>
      <c r="X485" s="404"/>
      <c r="Y485" s="405"/>
    </row>
    <row r="486" spans="2:25" ht="12">
      <c r="B486" s="84"/>
      <c r="C486" s="85"/>
      <c r="D486" s="85"/>
      <c r="E486" s="86"/>
      <c r="F486" s="84"/>
      <c r="G486" s="85"/>
      <c r="H486" s="85"/>
      <c r="I486" s="86"/>
      <c r="J486" s="84"/>
      <c r="K486" s="85"/>
      <c r="L486" s="85"/>
      <c r="M486" s="86"/>
      <c r="N486" s="84"/>
      <c r="O486" s="85"/>
      <c r="P486" s="85"/>
      <c r="Q486" s="86"/>
      <c r="R486" s="84"/>
      <c r="S486" s="85"/>
      <c r="T486" s="85"/>
      <c r="U486" s="86"/>
      <c r="V486" s="87"/>
      <c r="W486" s="88"/>
      <c r="X486" s="88"/>
      <c r="Y486" s="89"/>
    </row>
    <row r="487" spans="2:25" ht="12">
      <c r="B487" s="90" t="s">
        <v>146</v>
      </c>
      <c r="C487" s="85"/>
      <c r="D487" s="91"/>
      <c r="E487" s="92"/>
      <c r="F487" s="90" t="s">
        <v>146</v>
      </c>
      <c r="G487" s="85"/>
      <c r="H487" s="91"/>
      <c r="I487" s="92"/>
      <c r="J487" s="90" t="s">
        <v>146</v>
      </c>
      <c r="K487" s="85"/>
      <c r="L487" s="91"/>
      <c r="M487" s="92"/>
      <c r="N487" s="90" t="s">
        <v>146</v>
      </c>
      <c r="O487" s="85"/>
      <c r="P487" s="91"/>
      <c r="Q487" s="92"/>
      <c r="R487" s="90" t="s">
        <v>146</v>
      </c>
      <c r="S487" s="85"/>
      <c r="T487" s="91"/>
      <c r="U487" s="92"/>
      <c r="V487" s="93" t="s">
        <v>146</v>
      </c>
      <c r="W487" s="88"/>
      <c r="X487" s="94"/>
      <c r="Y487" s="95"/>
    </row>
    <row r="488" spans="2:25" ht="12">
      <c r="B488" s="84"/>
      <c r="C488" s="96" t="s">
        <v>139</v>
      </c>
      <c r="D488" s="97"/>
      <c r="E488" s="27">
        <v>0</v>
      </c>
      <c r="F488" s="84"/>
      <c r="G488" s="96" t="s">
        <v>139</v>
      </c>
      <c r="H488" s="85"/>
      <c r="I488" s="27">
        <v>0</v>
      </c>
      <c r="J488" s="84"/>
      <c r="K488" s="96" t="s">
        <v>139</v>
      </c>
      <c r="L488" s="85"/>
      <c r="M488" s="27">
        <v>0</v>
      </c>
      <c r="N488" s="84"/>
      <c r="O488" s="96" t="s">
        <v>139</v>
      </c>
      <c r="P488" s="85"/>
      <c r="Q488" s="27">
        <v>0</v>
      </c>
      <c r="R488" s="84"/>
      <c r="S488" s="96" t="s">
        <v>139</v>
      </c>
      <c r="T488" s="85"/>
      <c r="U488" s="27">
        <v>0</v>
      </c>
      <c r="V488" s="87"/>
      <c r="W488" s="98" t="s">
        <v>139</v>
      </c>
      <c r="X488" s="88"/>
      <c r="Y488" s="99" t="e">
        <f>Y489/(E482+E483)</f>
        <v>#DIV/0!</v>
      </c>
    </row>
    <row r="489" spans="2:25" ht="12">
      <c r="B489" s="84"/>
      <c r="C489" s="96" t="s">
        <v>140</v>
      </c>
      <c r="D489" s="97"/>
      <c r="E489" s="100">
        <f>E488*$E482</f>
        <v>0</v>
      </c>
      <c r="F489" s="84"/>
      <c r="G489" s="96" t="s">
        <v>140</v>
      </c>
      <c r="H489" s="85"/>
      <c r="I489" s="100">
        <f>I488*$E482</f>
        <v>0</v>
      </c>
      <c r="J489" s="84"/>
      <c r="K489" s="96" t="s">
        <v>140</v>
      </c>
      <c r="L489" s="85"/>
      <c r="M489" s="100">
        <f>M488*$E482</f>
        <v>0</v>
      </c>
      <c r="N489" s="84"/>
      <c r="O489" s="96" t="s">
        <v>140</v>
      </c>
      <c r="P489" s="85"/>
      <c r="Q489" s="100">
        <f>Q488*$E483</f>
        <v>0</v>
      </c>
      <c r="R489" s="84"/>
      <c r="S489" s="96" t="s">
        <v>140</v>
      </c>
      <c r="T489" s="85"/>
      <c r="U489" s="100">
        <f>U488*($E483+$E482)</f>
        <v>0</v>
      </c>
      <c r="V489" s="87"/>
      <c r="W489" s="98" t="s">
        <v>140</v>
      </c>
      <c r="X489" s="88"/>
      <c r="Y489" s="101">
        <f>E489+I489+M489+Q489+U489</f>
        <v>0</v>
      </c>
    </row>
    <row r="490" spans="2:25" ht="12">
      <c r="B490" s="84"/>
      <c r="C490" s="96" t="s">
        <v>65</v>
      </c>
      <c r="D490" s="97"/>
      <c r="E490" s="17">
        <v>0</v>
      </c>
      <c r="F490" s="84"/>
      <c r="G490" s="96" t="s">
        <v>65</v>
      </c>
      <c r="H490" s="85"/>
      <c r="I490" s="17">
        <v>0</v>
      </c>
      <c r="J490" s="84"/>
      <c r="K490" s="102"/>
      <c r="L490" s="103"/>
      <c r="M490" s="104"/>
      <c r="N490" s="84"/>
      <c r="O490" s="96" t="s">
        <v>65</v>
      </c>
      <c r="P490" s="85"/>
      <c r="Q490" s="17">
        <v>0</v>
      </c>
      <c r="R490" s="84"/>
      <c r="S490" s="96" t="s">
        <v>141</v>
      </c>
      <c r="T490" s="85"/>
      <c r="U490" s="17">
        <v>0</v>
      </c>
      <c r="V490" s="87"/>
      <c r="W490" s="102"/>
      <c r="X490" s="103"/>
      <c r="Y490" s="105"/>
    </row>
    <row r="491" spans="2:25" ht="12">
      <c r="B491" s="84"/>
      <c r="C491" s="96" t="s">
        <v>66</v>
      </c>
      <c r="D491" s="97"/>
      <c r="E491" s="106">
        <f>Assumptions!$B$20</f>
        <v>0.22</v>
      </c>
      <c r="F491" s="84"/>
      <c r="G491" s="96" t="s">
        <v>66</v>
      </c>
      <c r="H491" s="85"/>
      <c r="I491" s="106">
        <f>Assumptions!$C$20</f>
        <v>0.87</v>
      </c>
      <c r="J491" s="84"/>
      <c r="K491" s="96" t="s">
        <v>66</v>
      </c>
      <c r="L491" s="85"/>
      <c r="M491" s="106">
        <f>Assumptions!$D$20</f>
        <v>1.17</v>
      </c>
      <c r="N491" s="84"/>
      <c r="O491" s="102"/>
      <c r="P491" s="103"/>
      <c r="Q491" s="104"/>
      <c r="R491" s="84"/>
      <c r="S491" s="102"/>
      <c r="T491" s="103"/>
      <c r="U491" s="104"/>
      <c r="V491" s="87"/>
      <c r="W491" s="102"/>
      <c r="X491" s="103"/>
      <c r="Y491" s="105"/>
    </row>
    <row r="492" spans="2:25" ht="12">
      <c r="B492" s="84"/>
      <c r="C492" s="96" t="s">
        <v>69</v>
      </c>
      <c r="D492" s="97"/>
      <c r="E492" s="106">
        <f>Assumptions!$B$21</f>
        <v>0</v>
      </c>
      <c r="F492" s="84"/>
      <c r="G492" s="96" t="s">
        <v>69</v>
      </c>
      <c r="H492" s="85"/>
      <c r="I492" s="106">
        <f>Assumptions!$C$21</f>
        <v>0</v>
      </c>
      <c r="J492" s="84"/>
      <c r="K492" s="96" t="s">
        <v>69</v>
      </c>
      <c r="L492" s="85"/>
      <c r="M492" s="106">
        <f>Assumptions!$D$21</f>
        <v>0</v>
      </c>
      <c r="N492" s="84"/>
      <c r="O492" s="102"/>
      <c r="P492" s="103"/>
      <c r="Q492" s="104"/>
      <c r="R492" s="84"/>
      <c r="S492" s="102"/>
      <c r="T492" s="103"/>
      <c r="U492" s="104"/>
      <c r="V492" s="87"/>
      <c r="W492" s="102"/>
      <c r="X492" s="103"/>
      <c r="Y492" s="105"/>
    </row>
    <row r="493" spans="2:25" ht="12">
      <c r="B493" s="84"/>
      <c r="C493" s="96" t="s">
        <v>141</v>
      </c>
      <c r="D493" s="97"/>
      <c r="E493" s="107">
        <f>E490+E491+E492</f>
        <v>0.22</v>
      </c>
      <c r="F493" s="84"/>
      <c r="G493" s="96" t="s">
        <v>141</v>
      </c>
      <c r="H493" s="85"/>
      <c r="I493" s="107">
        <f>I490+I491+I492</f>
        <v>0.87</v>
      </c>
      <c r="J493" s="84"/>
      <c r="K493" s="96" t="s">
        <v>141</v>
      </c>
      <c r="L493" s="85"/>
      <c r="M493" s="107">
        <f>M490+M491+M492</f>
        <v>1.17</v>
      </c>
      <c r="N493" s="84"/>
      <c r="O493" s="96" t="s">
        <v>141</v>
      </c>
      <c r="P493" s="85"/>
      <c r="Q493" s="107">
        <f>Q490+Q491+Q492</f>
        <v>0</v>
      </c>
      <c r="R493" s="84"/>
      <c r="S493" s="96" t="s">
        <v>141</v>
      </c>
      <c r="T493" s="85"/>
      <c r="U493" s="107">
        <f>U490+U491+U492</f>
        <v>0</v>
      </c>
      <c r="V493" s="87"/>
      <c r="W493" s="98" t="s">
        <v>141</v>
      </c>
      <c r="X493" s="88"/>
      <c r="Y493" s="108" t="e">
        <f>Y495/Y489/Y494</f>
        <v>#DIV/0!</v>
      </c>
    </row>
    <row r="494" spans="2:25" ht="12.75" thickBot="1">
      <c r="B494" s="109"/>
      <c r="C494" s="110" t="s">
        <v>142</v>
      </c>
      <c r="D494" s="111"/>
      <c r="E494" s="112">
        <f>$E484</f>
        <v>0</v>
      </c>
      <c r="F494" s="109"/>
      <c r="G494" s="110" t="s">
        <v>142</v>
      </c>
      <c r="H494" s="113"/>
      <c r="I494" s="112">
        <f>$E484</f>
        <v>0</v>
      </c>
      <c r="J494" s="109"/>
      <c r="K494" s="110" t="s">
        <v>142</v>
      </c>
      <c r="L494" s="113"/>
      <c r="M494" s="112">
        <f>$E484</f>
        <v>0</v>
      </c>
      <c r="N494" s="109"/>
      <c r="O494" s="110" t="s">
        <v>142</v>
      </c>
      <c r="P494" s="113"/>
      <c r="Q494" s="112">
        <f>$E484</f>
        <v>0</v>
      </c>
      <c r="R494" s="109"/>
      <c r="S494" s="110" t="s">
        <v>142</v>
      </c>
      <c r="T494" s="113"/>
      <c r="U494" s="112">
        <f>$E484</f>
        <v>0</v>
      </c>
      <c r="V494" s="114"/>
      <c r="W494" s="115" t="s">
        <v>142</v>
      </c>
      <c r="X494" s="116"/>
      <c r="Y494" s="117">
        <f>E484</f>
        <v>0</v>
      </c>
    </row>
    <row r="495" spans="2:25" ht="12.75" thickTop="1">
      <c r="B495" s="118"/>
      <c r="C495" s="119" t="s">
        <v>143</v>
      </c>
      <c r="D495" s="120"/>
      <c r="E495" s="121">
        <f>E494*E493*E489</f>
        <v>0</v>
      </c>
      <c r="F495" s="118"/>
      <c r="G495" s="119" t="s">
        <v>143</v>
      </c>
      <c r="H495" s="122"/>
      <c r="I495" s="121">
        <f>I494*I493*I489</f>
        <v>0</v>
      </c>
      <c r="J495" s="118"/>
      <c r="K495" s="119" t="s">
        <v>143</v>
      </c>
      <c r="L495" s="122"/>
      <c r="M495" s="121">
        <f>M494*M493*M489</f>
        <v>0</v>
      </c>
      <c r="N495" s="118"/>
      <c r="O495" s="119" t="s">
        <v>143</v>
      </c>
      <c r="P495" s="122"/>
      <c r="Q495" s="121">
        <f>Q494*Q493*Q489</f>
        <v>0</v>
      </c>
      <c r="R495" s="118"/>
      <c r="S495" s="119" t="s">
        <v>143</v>
      </c>
      <c r="T495" s="122"/>
      <c r="U495" s="121">
        <f>U494*U493*U489</f>
        <v>0</v>
      </c>
      <c r="V495" s="123"/>
      <c r="W495" s="124" t="s">
        <v>143</v>
      </c>
      <c r="X495" s="125"/>
      <c r="Y495" s="126">
        <f>E495+I495+M495+Q495+U495</f>
        <v>0</v>
      </c>
    </row>
    <row r="496" spans="2:25" ht="12">
      <c r="B496" s="127"/>
      <c r="C496" s="128"/>
      <c r="D496" s="129"/>
      <c r="E496" s="130"/>
      <c r="F496" s="127"/>
      <c r="G496" s="128"/>
      <c r="H496" s="128"/>
      <c r="I496" s="130"/>
      <c r="J496" s="127"/>
      <c r="K496" s="128"/>
      <c r="L496" s="128"/>
      <c r="M496" s="130"/>
      <c r="N496" s="127"/>
      <c r="O496" s="128"/>
      <c r="P496" s="128"/>
      <c r="Q496" s="130"/>
      <c r="R496" s="127"/>
      <c r="S496" s="128"/>
      <c r="T496" s="128"/>
      <c r="U496" s="130"/>
      <c r="V496" s="131"/>
      <c r="W496" s="132"/>
      <c r="X496" s="132"/>
      <c r="Y496" s="133"/>
    </row>
    <row r="497" spans="2:25" ht="12">
      <c r="B497" s="90" t="s">
        <v>147</v>
      </c>
      <c r="C497" s="85"/>
      <c r="D497" s="91"/>
      <c r="E497" s="92"/>
      <c r="F497" s="90" t="s">
        <v>147</v>
      </c>
      <c r="G497" s="85"/>
      <c r="H497" s="91"/>
      <c r="I497" s="92"/>
      <c r="J497" s="90" t="s">
        <v>147</v>
      </c>
      <c r="K497" s="85"/>
      <c r="L497" s="91"/>
      <c r="M497" s="92"/>
      <c r="N497" s="90" t="s">
        <v>147</v>
      </c>
      <c r="O497" s="85"/>
      <c r="P497" s="91"/>
      <c r="Q497" s="92"/>
      <c r="R497" s="90" t="s">
        <v>147</v>
      </c>
      <c r="S497" s="85"/>
      <c r="T497" s="91"/>
      <c r="U497" s="92"/>
      <c r="V497" s="93" t="s">
        <v>147</v>
      </c>
      <c r="W497" s="88"/>
      <c r="X497" s="94"/>
      <c r="Y497" s="95"/>
    </row>
    <row r="498" spans="2:25" ht="12">
      <c r="B498" s="84"/>
      <c r="C498" s="96" t="s">
        <v>139</v>
      </c>
      <c r="D498" s="97"/>
      <c r="E498" s="27">
        <v>0</v>
      </c>
      <c r="F498" s="84"/>
      <c r="G498" s="96" t="s">
        <v>139</v>
      </c>
      <c r="H498" s="85"/>
      <c r="I498" s="27">
        <v>0</v>
      </c>
      <c r="J498" s="84"/>
      <c r="K498" s="96" t="s">
        <v>139</v>
      </c>
      <c r="L498" s="85"/>
      <c r="M498" s="27">
        <v>0</v>
      </c>
      <c r="N498" s="84"/>
      <c r="O498" s="96" t="s">
        <v>139</v>
      </c>
      <c r="P498" s="85"/>
      <c r="Q498" s="27">
        <v>0</v>
      </c>
      <c r="R498" s="84"/>
      <c r="S498" s="96" t="s">
        <v>139</v>
      </c>
      <c r="T498" s="85"/>
      <c r="U498" s="27">
        <v>0</v>
      </c>
      <c r="V498" s="87"/>
      <c r="W498" s="98" t="s">
        <v>139</v>
      </c>
      <c r="X498" s="88"/>
      <c r="Y498" s="99" t="e">
        <f>Y499/(E482+E483)</f>
        <v>#DIV/0!</v>
      </c>
    </row>
    <row r="499" spans="2:25" ht="12">
      <c r="B499" s="84"/>
      <c r="C499" s="96" t="s">
        <v>140</v>
      </c>
      <c r="D499" s="97"/>
      <c r="E499" s="100">
        <f>E498*$E482</f>
        <v>0</v>
      </c>
      <c r="F499" s="84"/>
      <c r="G499" s="96" t="s">
        <v>140</v>
      </c>
      <c r="H499" s="85"/>
      <c r="I499" s="100">
        <f>I498*$E482</f>
        <v>0</v>
      </c>
      <c r="J499" s="84"/>
      <c r="K499" s="96" t="s">
        <v>140</v>
      </c>
      <c r="L499" s="85"/>
      <c r="M499" s="100">
        <f>M498*$E482</f>
        <v>0</v>
      </c>
      <c r="N499" s="84"/>
      <c r="O499" s="96" t="s">
        <v>140</v>
      </c>
      <c r="P499" s="85"/>
      <c r="Q499" s="100">
        <f>Q498*$E483</f>
        <v>0</v>
      </c>
      <c r="R499" s="84"/>
      <c r="S499" s="96" t="s">
        <v>140</v>
      </c>
      <c r="T499" s="85"/>
      <c r="U499" s="100">
        <f>U498*($E482+$E483)</f>
        <v>0</v>
      </c>
      <c r="V499" s="87"/>
      <c r="W499" s="98" t="s">
        <v>140</v>
      </c>
      <c r="X499" s="88"/>
      <c r="Y499" s="101">
        <f>E499+I499+M499+Q499+U499</f>
        <v>0</v>
      </c>
    </row>
    <row r="500" spans="2:25" ht="12">
      <c r="B500" s="84"/>
      <c r="C500" s="96" t="s">
        <v>65</v>
      </c>
      <c r="D500" s="97"/>
      <c r="E500" s="17">
        <v>0</v>
      </c>
      <c r="F500" s="84"/>
      <c r="G500" s="96" t="s">
        <v>65</v>
      </c>
      <c r="H500" s="85"/>
      <c r="I500" s="17">
        <v>0</v>
      </c>
      <c r="J500" s="84"/>
      <c r="K500" s="102"/>
      <c r="L500" s="103"/>
      <c r="M500" s="104"/>
      <c r="N500" s="84"/>
      <c r="O500" s="96" t="s">
        <v>65</v>
      </c>
      <c r="P500" s="85"/>
      <c r="Q500" s="17">
        <v>0</v>
      </c>
      <c r="R500" s="84"/>
      <c r="S500" s="96" t="s">
        <v>141</v>
      </c>
      <c r="T500" s="85"/>
      <c r="U500" s="17">
        <v>0</v>
      </c>
      <c r="V500" s="87"/>
      <c r="W500" s="102"/>
      <c r="X500" s="103"/>
      <c r="Y500" s="134"/>
    </row>
    <row r="501" spans="2:25" ht="12">
      <c r="B501" s="84"/>
      <c r="C501" s="96" t="s">
        <v>66</v>
      </c>
      <c r="D501" s="97"/>
      <c r="E501" s="106">
        <f>Assumptions!$B$22</f>
        <v>0.2</v>
      </c>
      <c r="F501" s="84"/>
      <c r="G501" s="96" t="s">
        <v>66</v>
      </c>
      <c r="H501" s="85"/>
      <c r="I501" s="106">
        <f>Assumptions!$C$22</f>
        <v>1.74</v>
      </c>
      <c r="J501" s="84"/>
      <c r="K501" s="96" t="s">
        <v>66</v>
      </c>
      <c r="L501" s="85"/>
      <c r="M501" s="106">
        <f>Assumptions!$D$22</f>
        <v>2.14</v>
      </c>
      <c r="N501" s="84"/>
      <c r="O501" s="102"/>
      <c r="P501" s="103"/>
      <c r="Q501" s="104"/>
      <c r="R501" s="84"/>
      <c r="S501" s="102"/>
      <c r="T501" s="103"/>
      <c r="U501" s="104"/>
      <c r="V501" s="87"/>
      <c r="W501" s="102"/>
      <c r="X501" s="103"/>
      <c r="Y501" s="134"/>
    </row>
    <row r="502" spans="2:25" ht="12">
      <c r="B502" s="84"/>
      <c r="C502" s="96" t="s">
        <v>69</v>
      </c>
      <c r="D502" s="97"/>
      <c r="E502" s="106">
        <f>Assumptions!$B$23</f>
        <v>0</v>
      </c>
      <c r="F502" s="84"/>
      <c r="G502" s="96" t="s">
        <v>69</v>
      </c>
      <c r="H502" s="85"/>
      <c r="I502" s="106">
        <f>Assumptions!$C$23</f>
        <v>0.13</v>
      </c>
      <c r="J502" s="84"/>
      <c r="K502" s="96" t="s">
        <v>69</v>
      </c>
      <c r="L502" s="85"/>
      <c r="M502" s="106">
        <f>Assumptions!$D$23</f>
        <v>0.13</v>
      </c>
      <c r="N502" s="84"/>
      <c r="O502" s="102"/>
      <c r="P502" s="103"/>
      <c r="Q502" s="104"/>
      <c r="R502" s="84"/>
      <c r="S502" s="102"/>
      <c r="T502" s="103"/>
      <c r="U502" s="104"/>
      <c r="V502" s="87"/>
      <c r="W502" s="102"/>
      <c r="X502" s="103"/>
      <c r="Y502" s="134"/>
    </row>
    <row r="503" spans="2:25" ht="12">
      <c r="B503" s="84"/>
      <c r="C503" s="96" t="s">
        <v>141</v>
      </c>
      <c r="D503" s="97"/>
      <c r="E503" s="107">
        <f>E500+E501+E502</f>
        <v>0.2</v>
      </c>
      <c r="F503" s="84"/>
      <c r="G503" s="96" t="s">
        <v>141</v>
      </c>
      <c r="H503" s="85"/>
      <c r="I503" s="107">
        <f>I500+I501+I502</f>
        <v>1.87</v>
      </c>
      <c r="J503" s="84"/>
      <c r="K503" s="96" t="s">
        <v>141</v>
      </c>
      <c r="L503" s="85"/>
      <c r="M503" s="107">
        <f>M500+M501+M502</f>
        <v>2.27</v>
      </c>
      <c r="N503" s="84"/>
      <c r="O503" s="96" t="s">
        <v>141</v>
      </c>
      <c r="P503" s="85"/>
      <c r="Q503" s="107">
        <f>Q500+Q501+Q502</f>
        <v>0</v>
      </c>
      <c r="R503" s="84"/>
      <c r="S503" s="96" t="s">
        <v>141</v>
      </c>
      <c r="T503" s="85"/>
      <c r="U503" s="107">
        <f>U500+U501+U502</f>
        <v>0</v>
      </c>
      <c r="V503" s="87"/>
      <c r="W503" s="98" t="s">
        <v>141</v>
      </c>
      <c r="X503" s="88"/>
      <c r="Y503" s="108" t="e">
        <f>Y505/Y499/Y504</f>
        <v>#DIV/0!</v>
      </c>
    </row>
    <row r="504" spans="2:25" ht="12.75" thickBot="1">
      <c r="B504" s="109"/>
      <c r="C504" s="110" t="s">
        <v>142</v>
      </c>
      <c r="D504" s="111"/>
      <c r="E504" s="112">
        <f>E494</f>
        <v>0</v>
      </c>
      <c r="F504" s="109"/>
      <c r="G504" s="110" t="s">
        <v>142</v>
      </c>
      <c r="H504" s="113"/>
      <c r="I504" s="112">
        <f>I494</f>
        <v>0</v>
      </c>
      <c r="J504" s="109"/>
      <c r="K504" s="110" t="s">
        <v>142</v>
      </c>
      <c r="L504" s="113"/>
      <c r="M504" s="112">
        <f>M494</f>
        <v>0</v>
      </c>
      <c r="N504" s="109"/>
      <c r="O504" s="110" t="s">
        <v>142</v>
      </c>
      <c r="P504" s="113"/>
      <c r="Q504" s="112">
        <f>Q494</f>
        <v>0</v>
      </c>
      <c r="R504" s="109"/>
      <c r="S504" s="110" t="s">
        <v>142</v>
      </c>
      <c r="T504" s="113"/>
      <c r="U504" s="112">
        <f>U494</f>
        <v>0</v>
      </c>
      <c r="V504" s="114"/>
      <c r="W504" s="115" t="s">
        <v>142</v>
      </c>
      <c r="X504" s="116"/>
      <c r="Y504" s="117">
        <f>Y494</f>
        <v>0</v>
      </c>
    </row>
    <row r="505" spans="2:25" ht="12.75" thickTop="1">
      <c r="B505" s="118"/>
      <c r="C505" s="119" t="s">
        <v>143</v>
      </c>
      <c r="D505" s="120"/>
      <c r="E505" s="121">
        <f>E504*E503*E499</f>
        <v>0</v>
      </c>
      <c r="F505" s="118"/>
      <c r="G505" s="119" t="s">
        <v>143</v>
      </c>
      <c r="H505" s="122"/>
      <c r="I505" s="121">
        <f>I504*I503*I499</f>
        <v>0</v>
      </c>
      <c r="J505" s="118"/>
      <c r="K505" s="119" t="s">
        <v>143</v>
      </c>
      <c r="L505" s="122"/>
      <c r="M505" s="121">
        <f>M504*M503*M499</f>
        <v>0</v>
      </c>
      <c r="N505" s="118"/>
      <c r="O505" s="119" t="s">
        <v>143</v>
      </c>
      <c r="P505" s="122"/>
      <c r="Q505" s="121">
        <f>Q504*Q503*Q499</f>
        <v>0</v>
      </c>
      <c r="R505" s="118"/>
      <c r="S505" s="119" t="s">
        <v>143</v>
      </c>
      <c r="T505" s="122"/>
      <c r="U505" s="121">
        <f>U504*U503*U499</f>
        <v>0</v>
      </c>
      <c r="V505" s="123"/>
      <c r="W505" s="124" t="s">
        <v>143</v>
      </c>
      <c r="X505" s="125"/>
      <c r="Y505" s="135">
        <f>E505+I505+M505+Q505+U505</f>
        <v>0</v>
      </c>
    </row>
    <row r="506" spans="2:25" ht="12">
      <c r="B506" s="127"/>
      <c r="C506" s="128"/>
      <c r="D506" s="129"/>
      <c r="E506" s="130"/>
      <c r="F506" s="127"/>
      <c r="G506" s="128"/>
      <c r="H506" s="128"/>
      <c r="I506" s="130"/>
      <c r="J506" s="127"/>
      <c r="K506" s="128"/>
      <c r="L506" s="128"/>
      <c r="M506" s="130"/>
      <c r="N506" s="127"/>
      <c r="O506" s="128"/>
      <c r="P506" s="128"/>
      <c r="Q506" s="130"/>
      <c r="R506" s="127"/>
      <c r="S506" s="128"/>
      <c r="T506" s="128"/>
      <c r="U506" s="130"/>
      <c r="V506" s="131"/>
      <c r="W506" s="132"/>
      <c r="X506" s="132"/>
      <c r="Y506" s="133"/>
    </row>
    <row r="507" spans="2:25" ht="12">
      <c r="B507" s="90" t="s">
        <v>148</v>
      </c>
      <c r="C507" s="85"/>
      <c r="D507" s="91"/>
      <c r="E507" s="92"/>
      <c r="F507" s="90" t="s">
        <v>148</v>
      </c>
      <c r="G507" s="85"/>
      <c r="H507" s="91"/>
      <c r="I507" s="92"/>
      <c r="J507" s="90" t="s">
        <v>148</v>
      </c>
      <c r="K507" s="85"/>
      <c r="L507" s="91"/>
      <c r="M507" s="92"/>
      <c r="N507" s="90" t="s">
        <v>148</v>
      </c>
      <c r="O507" s="85"/>
      <c r="P507" s="91"/>
      <c r="Q507" s="92"/>
      <c r="R507" s="90" t="s">
        <v>148</v>
      </c>
      <c r="S507" s="85"/>
      <c r="T507" s="91"/>
      <c r="U507" s="92"/>
      <c r="V507" s="93" t="s">
        <v>148</v>
      </c>
      <c r="W507" s="88"/>
      <c r="X507" s="94"/>
      <c r="Y507" s="95"/>
    </row>
    <row r="508" spans="2:25" ht="12">
      <c r="B508" s="84"/>
      <c r="C508" s="96" t="s">
        <v>139</v>
      </c>
      <c r="D508" s="97"/>
      <c r="E508" s="27">
        <v>0</v>
      </c>
      <c r="F508" s="84"/>
      <c r="G508" s="96" t="s">
        <v>139</v>
      </c>
      <c r="H508" s="85"/>
      <c r="I508" s="27">
        <v>0</v>
      </c>
      <c r="J508" s="84"/>
      <c r="K508" s="96" t="s">
        <v>139</v>
      </c>
      <c r="L508" s="85"/>
      <c r="M508" s="27">
        <v>0</v>
      </c>
      <c r="N508" s="84"/>
      <c r="O508" s="96" t="s">
        <v>139</v>
      </c>
      <c r="P508" s="85"/>
      <c r="Q508" s="27">
        <v>0</v>
      </c>
      <c r="R508" s="84"/>
      <c r="S508" s="96" t="s">
        <v>139</v>
      </c>
      <c r="T508" s="85"/>
      <c r="U508" s="27">
        <v>0</v>
      </c>
      <c r="V508" s="87"/>
      <c r="W508" s="98" t="s">
        <v>139</v>
      </c>
      <c r="X508" s="88"/>
      <c r="Y508" s="99" t="e">
        <f>Y509/(E482+E483)</f>
        <v>#DIV/0!</v>
      </c>
    </row>
    <row r="509" spans="2:25" ht="12">
      <c r="B509" s="84"/>
      <c r="C509" s="96" t="s">
        <v>140</v>
      </c>
      <c r="D509" s="97"/>
      <c r="E509" s="100">
        <f>E508*$E482</f>
        <v>0</v>
      </c>
      <c r="F509" s="84"/>
      <c r="G509" s="96" t="s">
        <v>140</v>
      </c>
      <c r="H509" s="85"/>
      <c r="I509" s="100">
        <f>I508*$E482</f>
        <v>0</v>
      </c>
      <c r="J509" s="84"/>
      <c r="K509" s="96" t="s">
        <v>140</v>
      </c>
      <c r="L509" s="85"/>
      <c r="M509" s="100">
        <f>M508*$E482</f>
        <v>0</v>
      </c>
      <c r="N509" s="84"/>
      <c r="O509" s="96" t="s">
        <v>140</v>
      </c>
      <c r="P509" s="85"/>
      <c r="Q509" s="100">
        <f>Q508*$E483</f>
        <v>0</v>
      </c>
      <c r="R509" s="84"/>
      <c r="S509" s="96" t="s">
        <v>140</v>
      </c>
      <c r="T509" s="85"/>
      <c r="U509" s="100">
        <f>U508*($E482+$E483)</f>
        <v>0</v>
      </c>
      <c r="V509" s="87"/>
      <c r="W509" s="98" t="s">
        <v>140</v>
      </c>
      <c r="X509" s="88"/>
      <c r="Y509" s="101">
        <f>E509+I509+M509+Q509+U509</f>
        <v>0</v>
      </c>
    </row>
    <row r="510" spans="2:25" ht="12">
      <c r="B510" s="84"/>
      <c r="C510" s="96" t="s">
        <v>65</v>
      </c>
      <c r="D510" s="97"/>
      <c r="E510" s="17">
        <v>0</v>
      </c>
      <c r="F510" s="84"/>
      <c r="G510" s="96" t="s">
        <v>65</v>
      </c>
      <c r="H510" s="85"/>
      <c r="I510" s="17">
        <v>0</v>
      </c>
      <c r="J510" s="84"/>
      <c r="K510" s="102"/>
      <c r="L510" s="103"/>
      <c r="M510" s="104"/>
      <c r="N510" s="84"/>
      <c r="O510" s="96" t="s">
        <v>65</v>
      </c>
      <c r="P510" s="85"/>
      <c r="Q510" s="17">
        <v>0</v>
      </c>
      <c r="R510" s="84"/>
      <c r="S510" s="96" t="s">
        <v>141</v>
      </c>
      <c r="T510" s="85"/>
      <c r="U510" s="17">
        <v>0</v>
      </c>
      <c r="V510" s="87"/>
      <c r="W510" s="102"/>
      <c r="X510" s="103"/>
      <c r="Y510" s="134"/>
    </row>
    <row r="511" spans="2:25" ht="12">
      <c r="B511" s="84"/>
      <c r="C511" s="96" t="s">
        <v>66</v>
      </c>
      <c r="D511" s="97"/>
      <c r="E511" s="106">
        <f>Assumptions!$B$24</f>
        <v>0.05</v>
      </c>
      <c r="F511" s="84"/>
      <c r="G511" s="96" t="s">
        <v>66</v>
      </c>
      <c r="H511" s="85"/>
      <c r="I511" s="106">
        <f>Assumptions!$C$24</f>
        <v>0.29</v>
      </c>
      <c r="J511" s="84"/>
      <c r="K511" s="96" t="s">
        <v>66</v>
      </c>
      <c r="L511" s="85"/>
      <c r="M511" s="106">
        <f>Assumptions!$D$24</f>
        <v>0.58</v>
      </c>
      <c r="N511" s="84"/>
      <c r="O511" s="102"/>
      <c r="P511" s="103"/>
      <c r="Q511" s="104"/>
      <c r="R511" s="84"/>
      <c r="S511" s="102"/>
      <c r="T511" s="103"/>
      <c r="U511" s="104"/>
      <c r="V511" s="87"/>
      <c r="W511" s="102"/>
      <c r="X511" s="103"/>
      <c r="Y511" s="134"/>
    </row>
    <row r="512" spans="2:25" ht="12">
      <c r="B512" s="84"/>
      <c r="C512" s="96" t="s">
        <v>69</v>
      </c>
      <c r="D512" s="97"/>
      <c r="E512" s="106">
        <f>Assumptions!$B$25</f>
        <v>0</v>
      </c>
      <c r="F512" s="84"/>
      <c r="G512" s="96" t="s">
        <v>69</v>
      </c>
      <c r="H512" s="85"/>
      <c r="I512" s="106">
        <f>Assumptions!$C$25</f>
        <v>0</v>
      </c>
      <c r="J512" s="84"/>
      <c r="K512" s="96" t="s">
        <v>69</v>
      </c>
      <c r="L512" s="85"/>
      <c r="M512" s="106">
        <f>Assumptions!$D$25</f>
        <v>0</v>
      </c>
      <c r="N512" s="84"/>
      <c r="O512" s="102"/>
      <c r="P512" s="103"/>
      <c r="Q512" s="104"/>
      <c r="R512" s="84"/>
      <c r="S512" s="102"/>
      <c r="T512" s="103"/>
      <c r="U512" s="104"/>
      <c r="V512" s="87"/>
      <c r="W512" s="102"/>
      <c r="X512" s="103"/>
      <c r="Y512" s="134"/>
    </row>
    <row r="513" spans="2:25" ht="12">
      <c r="B513" s="84"/>
      <c r="C513" s="96" t="s">
        <v>141</v>
      </c>
      <c r="D513" s="97"/>
      <c r="E513" s="107">
        <f>E510+E511+E512</f>
        <v>0.05</v>
      </c>
      <c r="F513" s="84"/>
      <c r="G513" s="96" t="s">
        <v>141</v>
      </c>
      <c r="H513" s="85"/>
      <c r="I513" s="107">
        <f>I510+I511+I512</f>
        <v>0.29</v>
      </c>
      <c r="J513" s="84"/>
      <c r="K513" s="96" t="s">
        <v>141</v>
      </c>
      <c r="L513" s="85"/>
      <c r="M513" s="107">
        <f>M510+M511+M512</f>
        <v>0.58</v>
      </c>
      <c r="N513" s="84"/>
      <c r="O513" s="96" t="s">
        <v>141</v>
      </c>
      <c r="P513" s="85"/>
      <c r="Q513" s="107">
        <f>Q510+Q511+Q512</f>
        <v>0</v>
      </c>
      <c r="R513" s="84"/>
      <c r="S513" s="96" t="s">
        <v>141</v>
      </c>
      <c r="T513" s="85"/>
      <c r="U513" s="107">
        <f>U510+U511+U512</f>
        <v>0</v>
      </c>
      <c r="V513" s="87"/>
      <c r="W513" s="98" t="s">
        <v>141</v>
      </c>
      <c r="X513" s="88"/>
      <c r="Y513" s="108" t="e">
        <f>Y515/Y509/Y514</f>
        <v>#DIV/0!</v>
      </c>
    </row>
    <row r="514" spans="2:25" ht="12.75" thickBot="1">
      <c r="B514" s="109"/>
      <c r="C514" s="110" t="s">
        <v>142</v>
      </c>
      <c r="D514" s="111"/>
      <c r="E514" s="112">
        <f>E504</f>
        <v>0</v>
      </c>
      <c r="F514" s="109"/>
      <c r="G514" s="110" t="s">
        <v>142</v>
      </c>
      <c r="H514" s="113"/>
      <c r="I514" s="112">
        <f>I504</f>
        <v>0</v>
      </c>
      <c r="J514" s="109"/>
      <c r="K514" s="110" t="s">
        <v>142</v>
      </c>
      <c r="L514" s="113"/>
      <c r="M514" s="112">
        <f>M504</f>
        <v>0</v>
      </c>
      <c r="N514" s="109"/>
      <c r="O514" s="110" t="s">
        <v>142</v>
      </c>
      <c r="P514" s="113"/>
      <c r="Q514" s="112">
        <f>Q504</f>
        <v>0</v>
      </c>
      <c r="R514" s="109"/>
      <c r="S514" s="110" t="s">
        <v>142</v>
      </c>
      <c r="T514" s="113"/>
      <c r="U514" s="112">
        <f>U504</f>
        <v>0</v>
      </c>
      <c r="V514" s="114"/>
      <c r="W514" s="115" t="s">
        <v>142</v>
      </c>
      <c r="X514" s="116"/>
      <c r="Y514" s="117">
        <f>Y504</f>
        <v>0</v>
      </c>
    </row>
    <row r="515" spans="2:25" ht="13.5" thickBot="1" thickTop="1">
      <c r="B515" s="84"/>
      <c r="C515" s="96" t="s">
        <v>143</v>
      </c>
      <c r="D515" s="97"/>
      <c r="E515" s="136">
        <f>E514*E513*E509</f>
        <v>0</v>
      </c>
      <c r="F515" s="84"/>
      <c r="G515" s="96" t="s">
        <v>143</v>
      </c>
      <c r="H515" s="85"/>
      <c r="I515" s="136">
        <f>I514*I513*I509</f>
        <v>0</v>
      </c>
      <c r="J515" s="84"/>
      <c r="K515" s="96" t="s">
        <v>143</v>
      </c>
      <c r="L515" s="85"/>
      <c r="M515" s="136">
        <f>M514*M513*M509</f>
        <v>0</v>
      </c>
      <c r="N515" s="84"/>
      <c r="O515" s="96" t="s">
        <v>143</v>
      </c>
      <c r="P515" s="85"/>
      <c r="Q515" s="136">
        <f>Q514*Q513*Q509</f>
        <v>0</v>
      </c>
      <c r="R515" s="84"/>
      <c r="S515" s="96" t="s">
        <v>143</v>
      </c>
      <c r="T515" s="85"/>
      <c r="U515" s="136">
        <f>U514*U513*U509</f>
        <v>0</v>
      </c>
      <c r="V515" s="87"/>
      <c r="W515" s="98" t="s">
        <v>143</v>
      </c>
      <c r="X515" s="88"/>
      <c r="Y515" s="135">
        <f>E515+I515+M515+Q515+U515</f>
        <v>0</v>
      </c>
    </row>
    <row r="516" spans="2:25" ht="12">
      <c r="B516" s="137"/>
      <c r="C516" s="138"/>
      <c r="D516" s="139"/>
      <c r="E516" s="140"/>
      <c r="F516" s="137"/>
      <c r="G516" s="138"/>
      <c r="H516" s="138"/>
      <c r="I516" s="140"/>
      <c r="J516" s="137"/>
      <c r="K516" s="138"/>
      <c r="L516" s="138"/>
      <c r="M516" s="140"/>
      <c r="N516" s="137"/>
      <c r="O516" s="138"/>
      <c r="P516" s="138"/>
      <c r="Q516" s="140"/>
      <c r="R516" s="137"/>
      <c r="S516" s="138"/>
      <c r="T516" s="138"/>
      <c r="U516" s="140"/>
      <c r="V516" s="137"/>
      <c r="W516" s="138"/>
      <c r="X516" s="138"/>
      <c r="Y516" s="140"/>
    </row>
    <row r="517" spans="2:25" ht="12">
      <c r="B517" s="93" t="s">
        <v>191</v>
      </c>
      <c r="C517" s="88"/>
      <c r="D517" s="94"/>
      <c r="E517" s="95"/>
      <c r="F517" s="93" t="s">
        <v>191</v>
      </c>
      <c r="G517" s="88"/>
      <c r="H517" s="94"/>
      <c r="I517" s="95"/>
      <c r="J517" s="93" t="s">
        <v>191</v>
      </c>
      <c r="K517" s="88"/>
      <c r="L517" s="94"/>
      <c r="M517" s="95"/>
      <c r="N517" s="93" t="s">
        <v>191</v>
      </c>
      <c r="O517" s="88"/>
      <c r="P517" s="94"/>
      <c r="Q517" s="95"/>
      <c r="R517" s="93" t="s">
        <v>191</v>
      </c>
      <c r="S517" s="88"/>
      <c r="T517" s="94"/>
      <c r="U517" s="95"/>
      <c r="V517" s="93" t="s">
        <v>191</v>
      </c>
      <c r="W517" s="88"/>
      <c r="X517" s="94"/>
      <c r="Y517" s="95"/>
    </row>
    <row r="518" spans="2:25" ht="12">
      <c r="B518" s="93"/>
      <c r="C518" s="98" t="s">
        <v>183</v>
      </c>
      <c r="D518" s="141"/>
      <c r="E518" s="142">
        <f>E489*E490*E494</f>
        <v>0</v>
      </c>
      <c r="F518" s="143"/>
      <c r="G518" s="98" t="s">
        <v>183</v>
      </c>
      <c r="H518" s="141"/>
      <c r="I518" s="142">
        <f>I489*I490*I494</f>
        <v>0</v>
      </c>
      <c r="J518" s="143"/>
      <c r="K518" s="98" t="s">
        <v>183</v>
      </c>
      <c r="L518" s="141"/>
      <c r="M518" s="142">
        <f>M489*M490*M494</f>
        <v>0</v>
      </c>
      <c r="N518" s="143"/>
      <c r="O518" s="98" t="s">
        <v>183</v>
      </c>
      <c r="P518" s="141"/>
      <c r="Q518" s="142">
        <f>Q489*Q490*Q494</f>
        <v>0</v>
      </c>
      <c r="R518" s="143"/>
      <c r="S518" s="98" t="s">
        <v>183</v>
      </c>
      <c r="T518" s="141"/>
      <c r="U518" s="142">
        <f>U489*U490*U494</f>
        <v>0</v>
      </c>
      <c r="V518" s="143"/>
      <c r="W518" s="98" t="s">
        <v>183</v>
      </c>
      <c r="X518" s="94"/>
      <c r="Y518" s="142">
        <f>E518+I518+M518+Q518+U518</f>
        <v>0</v>
      </c>
    </row>
    <row r="519" spans="2:25" ht="12">
      <c r="B519" s="93"/>
      <c r="C519" s="98" t="s">
        <v>184</v>
      </c>
      <c r="D519" s="141"/>
      <c r="E519" s="142">
        <f>E499*E500*E504</f>
        <v>0</v>
      </c>
      <c r="F519" s="143"/>
      <c r="G519" s="98" t="s">
        <v>184</v>
      </c>
      <c r="H519" s="141"/>
      <c r="I519" s="142">
        <f>I499*I500*I504</f>
        <v>0</v>
      </c>
      <c r="J519" s="143"/>
      <c r="K519" s="98" t="s">
        <v>184</v>
      </c>
      <c r="L519" s="141"/>
      <c r="M519" s="142">
        <f>M499*M500*M504</f>
        <v>0</v>
      </c>
      <c r="N519" s="143"/>
      <c r="O519" s="98" t="s">
        <v>184</v>
      </c>
      <c r="P519" s="141"/>
      <c r="Q519" s="142">
        <f>Q499*Q500*Q504</f>
        <v>0</v>
      </c>
      <c r="R519" s="143"/>
      <c r="S519" s="98" t="s">
        <v>184</v>
      </c>
      <c r="T519" s="141"/>
      <c r="U519" s="142">
        <f>U499*U500*U504</f>
        <v>0</v>
      </c>
      <c r="V519" s="143"/>
      <c r="W519" s="98" t="s">
        <v>184</v>
      </c>
      <c r="X519" s="94"/>
      <c r="Y519" s="142">
        <f aca="true" t="shared" si="9" ref="Y519:Y526">E519+I519+M519+Q519+U519</f>
        <v>0</v>
      </c>
    </row>
    <row r="520" spans="2:25" ht="12">
      <c r="B520" s="93"/>
      <c r="C520" s="98" t="s">
        <v>185</v>
      </c>
      <c r="D520" s="141"/>
      <c r="E520" s="142">
        <f>E509*E510*E514</f>
        <v>0</v>
      </c>
      <c r="F520" s="143"/>
      <c r="G520" s="98" t="s">
        <v>185</v>
      </c>
      <c r="H520" s="141"/>
      <c r="I520" s="142">
        <f>I509*I510*I514</f>
        <v>0</v>
      </c>
      <c r="J520" s="143"/>
      <c r="K520" s="98" t="s">
        <v>185</v>
      </c>
      <c r="L520" s="141"/>
      <c r="M520" s="142">
        <f>M509*M510*M514</f>
        <v>0</v>
      </c>
      <c r="N520" s="143"/>
      <c r="O520" s="98" t="s">
        <v>185</v>
      </c>
      <c r="P520" s="141"/>
      <c r="Q520" s="142">
        <f>Q509*Q510*Q514</f>
        <v>0</v>
      </c>
      <c r="R520" s="143"/>
      <c r="S520" s="98" t="s">
        <v>185</v>
      </c>
      <c r="T520" s="141"/>
      <c r="U520" s="142">
        <f>U509*U510*U514</f>
        <v>0</v>
      </c>
      <c r="V520" s="143"/>
      <c r="W520" s="98" t="s">
        <v>185</v>
      </c>
      <c r="X520" s="94"/>
      <c r="Y520" s="142">
        <f t="shared" si="9"/>
        <v>0</v>
      </c>
    </row>
    <row r="521" spans="2:25" ht="12">
      <c r="B521" s="93"/>
      <c r="C521" s="98" t="s">
        <v>192</v>
      </c>
      <c r="D521" s="141"/>
      <c r="E521" s="142">
        <f>E489*E491*E494</f>
        <v>0</v>
      </c>
      <c r="F521" s="143"/>
      <c r="G521" s="98" t="s">
        <v>192</v>
      </c>
      <c r="H521" s="141"/>
      <c r="I521" s="142">
        <f>I489*I491*I494</f>
        <v>0</v>
      </c>
      <c r="J521" s="143"/>
      <c r="K521" s="98" t="s">
        <v>192</v>
      </c>
      <c r="L521" s="141"/>
      <c r="M521" s="142">
        <f>M489*M491*M494</f>
        <v>0</v>
      </c>
      <c r="N521" s="143"/>
      <c r="O521" s="98" t="s">
        <v>192</v>
      </c>
      <c r="P521" s="141"/>
      <c r="Q521" s="142">
        <f>Q489*Q491*Q494</f>
        <v>0</v>
      </c>
      <c r="R521" s="143"/>
      <c r="S521" s="98" t="s">
        <v>192</v>
      </c>
      <c r="T521" s="141"/>
      <c r="U521" s="142">
        <f>U489*U491*U494</f>
        <v>0</v>
      </c>
      <c r="V521" s="143"/>
      <c r="W521" s="98" t="s">
        <v>192</v>
      </c>
      <c r="X521" s="94"/>
      <c r="Y521" s="142">
        <f t="shared" si="9"/>
        <v>0</v>
      </c>
    </row>
    <row r="522" spans="2:25" ht="12">
      <c r="B522" s="93"/>
      <c r="C522" s="98" t="s">
        <v>193</v>
      </c>
      <c r="D522" s="141"/>
      <c r="E522" s="142">
        <f>E499*E501*E504</f>
        <v>0</v>
      </c>
      <c r="F522" s="143"/>
      <c r="G522" s="98" t="s">
        <v>193</v>
      </c>
      <c r="H522" s="141"/>
      <c r="I522" s="142">
        <f>I499*I501*I504</f>
        <v>0</v>
      </c>
      <c r="J522" s="143"/>
      <c r="K522" s="98" t="s">
        <v>193</v>
      </c>
      <c r="L522" s="141"/>
      <c r="M522" s="142">
        <f>M499*M501*M504</f>
        <v>0</v>
      </c>
      <c r="N522" s="143"/>
      <c r="O522" s="98" t="s">
        <v>193</v>
      </c>
      <c r="P522" s="141"/>
      <c r="Q522" s="142">
        <f>Q499*Q501*Q504</f>
        <v>0</v>
      </c>
      <c r="R522" s="143"/>
      <c r="S522" s="98" t="s">
        <v>193</v>
      </c>
      <c r="T522" s="141"/>
      <c r="U522" s="142">
        <f>U499*U501*U504</f>
        <v>0</v>
      </c>
      <c r="V522" s="143"/>
      <c r="W522" s="98" t="s">
        <v>193</v>
      </c>
      <c r="X522" s="94"/>
      <c r="Y522" s="142">
        <f t="shared" si="9"/>
        <v>0</v>
      </c>
    </row>
    <row r="523" spans="2:25" ht="12">
      <c r="B523" s="93"/>
      <c r="C523" s="98" t="s">
        <v>194</v>
      </c>
      <c r="D523" s="141"/>
      <c r="E523" s="142">
        <f>E509*E511*E514</f>
        <v>0</v>
      </c>
      <c r="F523" s="143"/>
      <c r="G523" s="98" t="s">
        <v>194</v>
      </c>
      <c r="H523" s="141"/>
      <c r="I523" s="142">
        <f>I509*I511*I514</f>
        <v>0</v>
      </c>
      <c r="J523" s="143"/>
      <c r="K523" s="98" t="s">
        <v>194</v>
      </c>
      <c r="L523" s="141"/>
      <c r="M523" s="142">
        <f>M509*M511*M514</f>
        <v>0</v>
      </c>
      <c r="N523" s="143"/>
      <c r="O523" s="98" t="s">
        <v>194</v>
      </c>
      <c r="P523" s="141"/>
      <c r="Q523" s="142">
        <f>Q509*Q511*Q514</f>
        <v>0</v>
      </c>
      <c r="R523" s="143"/>
      <c r="S523" s="98" t="s">
        <v>194</v>
      </c>
      <c r="T523" s="141"/>
      <c r="U523" s="142">
        <f>U509*U511*U514</f>
        <v>0</v>
      </c>
      <c r="V523" s="143"/>
      <c r="W523" s="98" t="s">
        <v>194</v>
      </c>
      <c r="X523" s="94"/>
      <c r="Y523" s="142">
        <f t="shared" si="9"/>
        <v>0</v>
      </c>
    </row>
    <row r="524" spans="2:25" ht="12">
      <c r="B524" s="93"/>
      <c r="C524" s="98" t="s">
        <v>195</v>
      </c>
      <c r="D524" s="141"/>
      <c r="E524" s="142">
        <f>E489*E492*E494</f>
        <v>0</v>
      </c>
      <c r="F524" s="143"/>
      <c r="G524" s="98" t="s">
        <v>195</v>
      </c>
      <c r="H524" s="141"/>
      <c r="I524" s="142">
        <f>I489*I492*I494</f>
        <v>0</v>
      </c>
      <c r="J524" s="143"/>
      <c r="K524" s="98" t="s">
        <v>195</v>
      </c>
      <c r="L524" s="141"/>
      <c r="M524" s="142">
        <f>M489*M492*M494</f>
        <v>0</v>
      </c>
      <c r="N524" s="143"/>
      <c r="O524" s="98" t="s">
        <v>195</v>
      </c>
      <c r="P524" s="141"/>
      <c r="Q524" s="142">
        <f>Q489*Q492*Q494</f>
        <v>0</v>
      </c>
      <c r="R524" s="143"/>
      <c r="S524" s="98" t="s">
        <v>195</v>
      </c>
      <c r="T524" s="141"/>
      <c r="U524" s="142">
        <f>U489*U492*U494</f>
        <v>0</v>
      </c>
      <c r="V524" s="143"/>
      <c r="W524" s="98" t="s">
        <v>195</v>
      </c>
      <c r="X524" s="94"/>
      <c r="Y524" s="142">
        <f t="shared" si="9"/>
        <v>0</v>
      </c>
    </row>
    <row r="525" spans="2:25" ht="12">
      <c r="B525" s="144"/>
      <c r="C525" s="98" t="s">
        <v>196</v>
      </c>
      <c r="D525" s="98"/>
      <c r="E525" s="142">
        <f>E499*E502*E504</f>
        <v>0</v>
      </c>
      <c r="F525" s="145"/>
      <c r="G525" s="98" t="s">
        <v>196</v>
      </c>
      <c r="H525" s="98"/>
      <c r="I525" s="142">
        <f>I499*I502*I504</f>
        <v>0</v>
      </c>
      <c r="J525" s="145"/>
      <c r="K525" s="98" t="s">
        <v>196</v>
      </c>
      <c r="L525" s="98"/>
      <c r="M525" s="142">
        <f>M499*M502*M504</f>
        <v>0</v>
      </c>
      <c r="N525" s="145"/>
      <c r="O525" s="98" t="s">
        <v>196</v>
      </c>
      <c r="P525" s="98"/>
      <c r="Q525" s="142">
        <f>Q499*Q502*Q504</f>
        <v>0</v>
      </c>
      <c r="R525" s="145"/>
      <c r="S525" s="98" t="s">
        <v>196</v>
      </c>
      <c r="T525" s="98"/>
      <c r="U525" s="142">
        <f>U499*U502*U504</f>
        <v>0</v>
      </c>
      <c r="V525" s="145"/>
      <c r="W525" s="98" t="s">
        <v>196</v>
      </c>
      <c r="X525" s="146"/>
      <c r="Y525" s="142">
        <f t="shared" si="9"/>
        <v>0</v>
      </c>
    </row>
    <row r="526" spans="2:25" ht="12.75" thickBot="1">
      <c r="B526" s="147"/>
      <c r="C526" s="115" t="s">
        <v>197</v>
      </c>
      <c r="D526" s="115"/>
      <c r="E526" s="148">
        <f>E509*E512*E514</f>
        <v>0</v>
      </c>
      <c r="F526" s="149"/>
      <c r="G526" s="115" t="s">
        <v>197</v>
      </c>
      <c r="H526" s="115"/>
      <c r="I526" s="148">
        <f>I509*I512*I514</f>
        <v>0</v>
      </c>
      <c r="J526" s="149"/>
      <c r="K526" s="115" t="s">
        <v>197</v>
      </c>
      <c r="L526" s="115"/>
      <c r="M526" s="148">
        <f>M509*M512*M514</f>
        <v>0</v>
      </c>
      <c r="N526" s="149"/>
      <c r="O526" s="115" t="s">
        <v>197</v>
      </c>
      <c r="P526" s="115"/>
      <c r="Q526" s="148">
        <f>Q509*Q512*Q514</f>
        <v>0</v>
      </c>
      <c r="R526" s="149"/>
      <c r="S526" s="115" t="s">
        <v>197</v>
      </c>
      <c r="T526" s="115"/>
      <c r="U526" s="148">
        <f>U509*U512*U514</f>
        <v>0</v>
      </c>
      <c r="V526" s="149"/>
      <c r="W526" s="115" t="s">
        <v>197</v>
      </c>
      <c r="X526" s="150"/>
      <c r="Y526" s="148">
        <f t="shared" si="9"/>
        <v>0</v>
      </c>
    </row>
    <row r="527" spans="2:25" ht="13.5" thickBot="1" thickTop="1">
      <c r="B527" s="151"/>
      <c r="C527" s="152" t="s">
        <v>143</v>
      </c>
      <c r="D527" s="152"/>
      <c r="E527" s="153">
        <f>SUM(E518:E526)</f>
        <v>0</v>
      </c>
      <c r="F527" s="154"/>
      <c r="G527" s="155" t="s">
        <v>143</v>
      </c>
      <c r="H527" s="155"/>
      <c r="I527" s="153">
        <f>SUM(I518:I526)</f>
        <v>0</v>
      </c>
      <c r="J527" s="154"/>
      <c r="K527" s="155" t="s">
        <v>143</v>
      </c>
      <c r="L527" s="155"/>
      <c r="M527" s="153">
        <f>SUM(M518:M526)</f>
        <v>0</v>
      </c>
      <c r="N527" s="154"/>
      <c r="O527" s="155" t="s">
        <v>143</v>
      </c>
      <c r="P527" s="156"/>
      <c r="Q527" s="153">
        <f>SUM(Q518:Q526)</f>
        <v>0</v>
      </c>
      <c r="R527" s="154"/>
      <c r="S527" s="155" t="s">
        <v>143</v>
      </c>
      <c r="T527" s="156"/>
      <c r="U527" s="153">
        <f>SUM(U518:U526)</f>
        <v>0</v>
      </c>
      <c r="V527" s="154"/>
      <c r="W527" s="155" t="s">
        <v>143</v>
      </c>
      <c r="X527" s="156"/>
      <c r="Y527" s="153">
        <f>SUM(Y518:Y526)</f>
        <v>0</v>
      </c>
    </row>
    <row r="533" ht="12.75" thickBot="1"/>
    <row r="534" spans="2:25" ht="12">
      <c r="B534" s="72" t="s">
        <v>149</v>
      </c>
      <c r="C534" s="73"/>
      <c r="D534" s="74"/>
      <c r="E534" s="406" t="str">
        <f>Assumptions!L$4</f>
        <v>K</v>
      </c>
      <c r="F534" s="406"/>
      <c r="G534" s="407"/>
      <c r="Y534" s="34" t="s">
        <v>173</v>
      </c>
    </row>
    <row r="535" spans="2:7" ht="12">
      <c r="B535" s="76" t="s">
        <v>71</v>
      </c>
      <c r="C535" s="77"/>
      <c r="D535" s="78"/>
      <c r="E535" s="408">
        <f>Assumptions!L$5</f>
        <v>0</v>
      </c>
      <c r="F535" s="408"/>
      <c r="G535" s="409"/>
    </row>
    <row r="536" spans="2:7" ht="12">
      <c r="B536" s="79" t="s">
        <v>72</v>
      </c>
      <c r="C536" s="80"/>
      <c r="D536" s="81"/>
      <c r="E536" s="408">
        <f>Assumptions!L$6</f>
        <v>0</v>
      </c>
      <c r="F536" s="408"/>
      <c r="G536" s="409"/>
    </row>
    <row r="537" spans="2:9" ht="12.75" thickBot="1">
      <c r="B537" s="82" t="s">
        <v>142</v>
      </c>
      <c r="C537" s="80"/>
      <c r="D537" s="81"/>
      <c r="E537" s="410">
        <f>Assumptions!L$7</f>
        <v>0</v>
      </c>
      <c r="F537" s="410"/>
      <c r="G537" s="411"/>
      <c r="H537" s="83"/>
      <c r="I537" s="83"/>
    </row>
    <row r="538" spans="2:25" ht="12.75" thickBot="1">
      <c r="B538" s="403" t="s">
        <v>144</v>
      </c>
      <c r="C538" s="404"/>
      <c r="D538" s="404"/>
      <c r="E538" s="405"/>
      <c r="F538" s="403" t="s">
        <v>145</v>
      </c>
      <c r="G538" s="404"/>
      <c r="H538" s="404"/>
      <c r="I538" s="405"/>
      <c r="J538" s="403" t="s">
        <v>150</v>
      </c>
      <c r="K538" s="404"/>
      <c r="L538" s="404"/>
      <c r="M538" s="405"/>
      <c r="N538" s="403" t="s">
        <v>70</v>
      </c>
      <c r="O538" s="404"/>
      <c r="P538" s="404"/>
      <c r="Q538" s="405"/>
      <c r="R538" s="403" t="s">
        <v>86</v>
      </c>
      <c r="S538" s="404"/>
      <c r="T538" s="404"/>
      <c r="U538" s="405"/>
      <c r="V538" s="403" t="s">
        <v>190</v>
      </c>
      <c r="W538" s="404"/>
      <c r="X538" s="404"/>
      <c r="Y538" s="405"/>
    </row>
    <row r="539" spans="2:25" ht="12">
      <c r="B539" s="84"/>
      <c r="C539" s="85"/>
      <c r="D539" s="85"/>
      <c r="E539" s="86"/>
      <c r="F539" s="84"/>
      <c r="G539" s="85"/>
      <c r="H539" s="85"/>
      <c r="I539" s="86"/>
      <c r="J539" s="84"/>
      <c r="K539" s="85"/>
      <c r="L539" s="85"/>
      <c r="M539" s="86"/>
      <c r="N539" s="84"/>
      <c r="O539" s="85"/>
      <c r="P539" s="85"/>
      <c r="Q539" s="86"/>
      <c r="R539" s="84"/>
      <c r="S539" s="85"/>
      <c r="T539" s="85"/>
      <c r="U539" s="86"/>
      <c r="V539" s="87"/>
      <c r="W539" s="88"/>
      <c r="X539" s="88"/>
      <c r="Y539" s="89"/>
    </row>
    <row r="540" spans="2:25" ht="12">
      <c r="B540" s="90" t="s">
        <v>146</v>
      </c>
      <c r="C540" s="85"/>
      <c r="D540" s="91"/>
      <c r="E540" s="92"/>
      <c r="F540" s="90" t="s">
        <v>146</v>
      </c>
      <c r="G540" s="85"/>
      <c r="H540" s="91"/>
      <c r="I540" s="92"/>
      <c r="J540" s="90" t="s">
        <v>146</v>
      </c>
      <c r="K540" s="85"/>
      <c r="L540" s="91"/>
      <c r="M540" s="92"/>
      <c r="N540" s="90" t="s">
        <v>146</v>
      </c>
      <c r="O540" s="85"/>
      <c r="P540" s="91"/>
      <c r="Q540" s="92"/>
      <c r="R540" s="90" t="s">
        <v>146</v>
      </c>
      <c r="S540" s="85"/>
      <c r="T540" s="91"/>
      <c r="U540" s="92"/>
      <c r="V540" s="93" t="s">
        <v>146</v>
      </c>
      <c r="W540" s="88"/>
      <c r="X540" s="94"/>
      <c r="Y540" s="95"/>
    </row>
    <row r="541" spans="2:25" ht="12">
      <c r="B541" s="84"/>
      <c r="C541" s="96" t="s">
        <v>139</v>
      </c>
      <c r="D541" s="97"/>
      <c r="E541" s="27">
        <v>0</v>
      </c>
      <c r="F541" s="84"/>
      <c r="G541" s="96" t="s">
        <v>139</v>
      </c>
      <c r="H541" s="85"/>
      <c r="I541" s="27">
        <v>0</v>
      </c>
      <c r="J541" s="84"/>
      <c r="K541" s="96" t="s">
        <v>139</v>
      </c>
      <c r="L541" s="85"/>
      <c r="M541" s="27">
        <v>0</v>
      </c>
      <c r="N541" s="84"/>
      <c r="O541" s="96" t="s">
        <v>139</v>
      </c>
      <c r="P541" s="85"/>
      <c r="Q541" s="27">
        <v>0</v>
      </c>
      <c r="R541" s="84"/>
      <c r="S541" s="96" t="s">
        <v>139</v>
      </c>
      <c r="T541" s="85"/>
      <c r="U541" s="27">
        <v>0</v>
      </c>
      <c r="V541" s="87"/>
      <c r="W541" s="98" t="s">
        <v>139</v>
      </c>
      <c r="X541" s="88"/>
      <c r="Y541" s="99" t="e">
        <f>Y542/(E535+E536)</f>
        <v>#DIV/0!</v>
      </c>
    </row>
    <row r="542" spans="2:25" ht="12">
      <c r="B542" s="84"/>
      <c r="C542" s="96" t="s">
        <v>140</v>
      </c>
      <c r="D542" s="97"/>
      <c r="E542" s="100">
        <f>E541*$E535</f>
        <v>0</v>
      </c>
      <c r="F542" s="84"/>
      <c r="G542" s="96" t="s">
        <v>140</v>
      </c>
      <c r="H542" s="85"/>
      <c r="I542" s="100">
        <f>I541*$E535</f>
        <v>0</v>
      </c>
      <c r="J542" s="84"/>
      <c r="K542" s="96" t="s">
        <v>140</v>
      </c>
      <c r="L542" s="85"/>
      <c r="M542" s="100">
        <f>M541*$E535</f>
        <v>0</v>
      </c>
      <c r="N542" s="84"/>
      <c r="O542" s="96" t="s">
        <v>140</v>
      </c>
      <c r="P542" s="85"/>
      <c r="Q542" s="100">
        <f>Q541*$E536</f>
        <v>0</v>
      </c>
      <c r="R542" s="84"/>
      <c r="S542" s="96" t="s">
        <v>140</v>
      </c>
      <c r="T542" s="85"/>
      <c r="U542" s="100">
        <f>U541*($E536+$E535)</f>
        <v>0</v>
      </c>
      <c r="V542" s="87"/>
      <c r="W542" s="98" t="s">
        <v>140</v>
      </c>
      <c r="X542" s="88"/>
      <c r="Y542" s="101">
        <f>E542+I542+M542+Q542+U542</f>
        <v>0</v>
      </c>
    </row>
    <row r="543" spans="2:25" ht="12">
      <c r="B543" s="84"/>
      <c r="C543" s="96" t="s">
        <v>65</v>
      </c>
      <c r="D543" s="97"/>
      <c r="E543" s="17">
        <v>0</v>
      </c>
      <c r="F543" s="84"/>
      <c r="G543" s="96" t="s">
        <v>65</v>
      </c>
      <c r="H543" s="85"/>
      <c r="I543" s="17">
        <v>0</v>
      </c>
      <c r="J543" s="84"/>
      <c r="K543" s="102"/>
      <c r="L543" s="103"/>
      <c r="M543" s="104"/>
      <c r="N543" s="84"/>
      <c r="O543" s="96" t="s">
        <v>65</v>
      </c>
      <c r="P543" s="85"/>
      <c r="Q543" s="17">
        <v>0</v>
      </c>
      <c r="R543" s="84"/>
      <c r="S543" s="96" t="s">
        <v>141</v>
      </c>
      <c r="T543" s="85"/>
      <c r="U543" s="17">
        <v>0</v>
      </c>
      <c r="V543" s="87"/>
      <c r="W543" s="102"/>
      <c r="X543" s="103"/>
      <c r="Y543" s="105"/>
    </row>
    <row r="544" spans="2:25" ht="12">
      <c r="B544" s="84"/>
      <c r="C544" s="96" t="s">
        <v>66</v>
      </c>
      <c r="D544" s="97"/>
      <c r="E544" s="106">
        <f>Assumptions!$B$20</f>
        <v>0.22</v>
      </c>
      <c r="F544" s="84"/>
      <c r="G544" s="96" t="s">
        <v>66</v>
      </c>
      <c r="H544" s="85"/>
      <c r="I544" s="106">
        <f>Assumptions!$C$20</f>
        <v>0.87</v>
      </c>
      <c r="J544" s="84"/>
      <c r="K544" s="96" t="s">
        <v>66</v>
      </c>
      <c r="L544" s="85"/>
      <c r="M544" s="106">
        <f>Assumptions!$D$20</f>
        <v>1.17</v>
      </c>
      <c r="N544" s="84"/>
      <c r="O544" s="102"/>
      <c r="P544" s="103"/>
      <c r="Q544" s="104"/>
      <c r="R544" s="84"/>
      <c r="S544" s="102"/>
      <c r="T544" s="103"/>
      <c r="U544" s="104"/>
      <c r="V544" s="87"/>
      <c r="W544" s="102"/>
      <c r="X544" s="103"/>
      <c r="Y544" s="105"/>
    </row>
    <row r="545" spans="2:25" ht="12">
      <c r="B545" s="84"/>
      <c r="C545" s="96" t="s">
        <v>69</v>
      </c>
      <c r="D545" s="97"/>
      <c r="E545" s="106">
        <f>Assumptions!$B$21</f>
        <v>0</v>
      </c>
      <c r="F545" s="84"/>
      <c r="G545" s="96" t="s">
        <v>69</v>
      </c>
      <c r="H545" s="85"/>
      <c r="I545" s="106">
        <f>Assumptions!$C$21</f>
        <v>0</v>
      </c>
      <c r="J545" s="84"/>
      <c r="K545" s="96" t="s">
        <v>69</v>
      </c>
      <c r="L545" s="85"/>
      <c r="M545" s="106">
        <f>Assumptions!$D$21</f>
        <v>0</v>
      </c>
      <c r="N545" s="84"/>
      <c r="O545" s="102"/>
      <c r="P545" s="103"/>
      <c r="Q545" s="104"/>
      <c r="R545" s="84"/>
      <c r="S545" s="102"/>
      <c r="T545" s="103"/>
      <c r="U545" s="104"/>
      <c r="V545" s="87"/>
      <c r="W545" s="102"/>
      <c r="X545" s="103"/>
      <c r="Y545" s="105"/>
    </row>
    <row r="546" spans="2:25" ht="12">
      <c r="B546" s="84"/>
      <c r="C546" s="96" t="s">
        <v>141</v>
      </c>
      <c r="D546" s="97"/>
      <c r="E546" s="107">
        <f>E543+E544+E545</f>
        <v>0.22</v>
      </c>
      <c r="F546" s="84"/>
      <c r="G546" s="96" t="s">
        <v>141</v>
      </c>
      <c r="H546" s="85"/>
      <c r="I546" s="107">
        <f>I543+I544+I545</f>
        <v>0.87</v>
      </c>
      <c r="J546" s="84"/>
      <c r="K546" s="96" t="s">
        <v>141</v>
      </c>
      <c r="L546" s="85"/>
      <c r="M546" s="107">
        <f>M543+M544+M545</f>
        <v>1.17</v>
      </c>
      <c r="N546" s="84"/>
      <c r="O546" s="96" t="s">
        <v>141</v>
      </c>
      <c r="P546" s="85"/>
      <c r="Q546" s="107">
        <f>Q543+Q544+Q545</f>
        <v>0</v>
      </c>
      <c r="R546" s="84"/>
      <c r="S546" s="96" t="s">
        <v>141</v>
      </c>
      <c r="T546" s="85"/>
      <c r="U546" s="107">
        <f>U543+U544+U545</f>
        <v>0</v>
      </c>
      <c r="V546" s="87"/>
      <c r="W546" s="98" t="s">
        <v>141</v>
      </c>
      <c r="X546" s="88"/>
      <c r="Y546" s="108" t="e">
        <f>Y548/Y542/Y547</f>
        <v>#DIV/0!</v>
      </c>
    </row>
    <row r="547" spans="2:25" ht="12.75" thickBot="1">
      <c r="B547" s="109"/>
      <c r="C547" s="110" t="s">
        <v>142</v>
      </c>
      <c r="D547" s="111"/>
      <c r="E547" s="112">
        <f>$E537</f>
        <v>0</v>
      </c>
      <c r="F547" s="109"/>
      <c r="G547" s="110" t="s">
        <v>142</v>
      </c>
      <c r="H547" s="113"/>
      <c r="I547" s="112">
        <f>$E537</f>
        <v>0</v>
      </c>
      <c r="J547" s="109"/>
      <c r="K547" s="110" t="s">
        <v>142</v>
      </c>
      <c r="L547" s="113"/>
      <c r="M547" s="112">
        <f>$E537</f>
        <v>0</v>
      </c>
      <c r="N547" s="109"/>
      <c r="O547" s="110" t="s">
        <v>142</v>
      </c>
      <c r="P547" s="113"/>
      <c r="Q547" s="112">
        <f>$E537</f>
        <v>0</v>
      </c>
      <c r="R547" s="109"/>
      <c r="S547" s="110" t="s">
        <v>142</v>
      </c>
      <c r="T547" s="113"/>
      <c r="U547" s="112">
        <f>$E537</f>
        <v>0</v>
      </c>
      <c r="V547" s="114"/>
      <c r="W547" s="115" t="s">
        <v>142</v>
      </c>
      <c r="X547" s="116"/>
      <c r="Y547" s="117">
        <f>E537</f>
        <v>0</v>
      </c>
    </row>
    <row r="548" spans="2:25" ht="12.75" thickTop="1">
      <c r="B548" s="118"/>
      <c r="C548" s="119" t="s">
        <v>143</v>
      </c>
      <c r="D548" s="120"/>
      <c r="E548" s="121">
        <f>E547*E546*E542</f>
        <v>0</v>
      </c>
      <c r="F548" s="118"/>
      <c r="G548" s="119" t="s">
        <v>143</v>
      </c>
      <c r="H548" s="122"/>
      <c r="I548" s="121">
        <f>I547*I546*I542</f>
        <v>0</v>
      </c>
      <c r="J548" s="118"/>
      <c r="K548" s="119" t="s">
        <v>143</v>
      </c>
      <c r="L548" s="122"/>
      <c r="M548" s="121">
        <f>M547*M546*M542</f>
        <v>0</v>
      </c>
      <c r="N548" s="118"/>
      <c r="O548" s="119" t="s">
        <v>143</v>
      </c>
      <c r="P548" s="122"/>
      <c r="Q548" s="121">
        <f>Q547*Q546*Q542</f>
        <v>0</v>
      </c>
      <c r="R548" s="118"/>
      <c r="S548" s="119" t="s">
        <v>143</v>
      </c>
      <c r="T548" s="122"/>
      <c r="U548" s="121">
        <f>U547*U546*U542</f>
        <v>0</v>
      </c>
      <c r="V548" s="123"/>
      <c r="W548" s="124" t="s">
        <v>143</v>
      </c>
      <c r="X548" s="125"/>
      <c r="Y548" s="126">
        <f>E548+I548+M548+Q548+U548</f>
        <v>0</v>
      </c>
    </row>
    <row r="549" spans="2:25" ht="12">
      <c r="B549" s="127"/>
      <c r="C549" s="128"/>
      <c r="D549" s="129"/>
      <c r="E549" s="130"/>
      <c r="F549" s="127"/>
      <c r="G549" s="128"/>
      <c r="H549" s="128"/>
      <c r="I549" s="130"/>
      <c r="J549" s="127"/>
      <c r="K549" s="128"/>
      <c r="L549" s="128"/>
      <c r="M549" s="130"/>
      <c r="N549" s="127"/>
      <c r="O549" s="128"/>
      <c r="P549" s="128"/>
      <c r="Q549" s="130"/>
      <c r="R549" s="127"/>
      <c r="S549" s="128"/>
      <c r="T549" s="128"/>
      <c r="U549" s="130"/>
      <c r="V549" s="131"/>
      <c r="W549" s="132"/>
      <c r="X549" s="132"/>
      <c r="Y549" s="133"/>
    </row>
    <row r="550" spans="2:25" ht="12">
      <c r="B550" s="90" t="s">
        <v>147</v>
      </c>
      <c r="C550" s="85"/>
      <c r="D550" s="91"/>
      <c r="E550" s="92"/>
      <c r="F550" s="90" t="s">
        <v>147</v>
      </c>
      <c r="G550" s="85"/>
      <c r="H550" s="91"/>
      <c r="I550" s="92"/>
      <c r="J550" s="90" t="s">
        <v>147</v>
      </c>
      <c r="K550" s="85"/>
      <c r="L550" s="91"/>
      <c r="M550" s="92"/>
      <c r="N550" s="90" t="s">
        <v>147</v>
      </c>
      <c r="O550" s="85"/>
      <c r="P550" s="91"/>
      <c r="Q550" s="92"/>
      <c r="R550" s="90" t="s">
        <v>147</v>
      </c>
      <c r="S550" s="85"/>
      <c r="T550" s="91"/>
      <c r="U550" s="92"/>
      <c r="V550" s="93" t="s">
        <v>147</v>
      </c>
      <c r="W550" s="88"/>
      <c r="X550" s="94"/>
      <c r="Y550" s="95"/>
    </row>
    <row r="551" spans="2:25" ht="12">
      <c r="B551" s="84"/>
      <c r="C551" s="96" t="s">
        <v>139</v>
      </c>
      <c r="D551" s="97"/>
      <c r="E551" s="27">
        <v>0</v>
      </c>
      <c r="F551" s="84"/>
      <c r="G551" s="96" t="s">
        <v>139</v>
      </c>
      <c r="H551" s="85"/>
      <c r="I551" s="27">
        <v>0</v>
      </c>
      <c r="J551" s="84"/>
      <c r="K551" s="96" t="s">
        <v>139</v>
      </c>
      <c r="L551" s="85"/>
      <c r="M551" s="27">
        <v>0</v>
      </c>
      <c r="N551" s="84"/>
      <c r="O551" s="96" t="s">
        <v>139</v>
      </c>
      <c r="P551" s="85"/>
      <c r="Q551" s="27">
        <v>0</v>
      </c>
      <c r="R551" s="84"/>
      <c r="S551" s="96" t="s">
        <v>139</v>
      </c>
      <c r="T551" s="85"/>
      <c r="U551" s="27">
        <v>0</v>
      </c>
      <c r="V551" s="87"/>
      <c r="W551" s="98" t="s">
        <v>139</v>
      </c>
      <c r="X551" s="88"/>
      <c r="Y551" s="99" t="e">
        <f>Y552/(E535+E536)</f>
        <v>#DIV/0!</v>
      </c>
    </row>
    <row r="552" spans="2:25" ht="12">
      <c r="B552" s="84"/>
      <c r="C552" s="96" t="s">
        <v>140</v>
      </c>
      <c r="D552" s="97"/>
      <c r="E552" s="100">
        <f>E551*$E535</f>
        <v>0</v>
      </c>
      <c r="F552" s="84"/>
      <c r="G552" s="96" t="s">
        <v>140</v>
      </c>
      <c r="H552" s="85"/>
      <c r="I552" s="100">
        <f>I551*$E535</f>
        <v>0</v>
      </c>
      <c r="J552" s="84"/>
      <c r="K552" s="96" t="s">
        <v>140</v>
      </c>
      <c r="L552" s="85"/>
      <c r="M552" s="100">
        <f>M551*$E535</f>
        <v>0</v>
      </c>
      <c r="N552" s="84"/>
      <c r="O552" s="96" t="s">
        <v>140</v>
      </c>
      <c r="P552" s="85"/>
      <c r="Q552" s="100">
        <f>Q551*$E536</f>
        <v>0</v>
      </c>
      <c r="R552" s="84"/>
      <c r="S552" s="96" t="s">
        <v>140</v>
      </c>
      <c r="T552" s="85"/>
      <c r="U552" s="100">
        <f>U551*($E535+$E536)</f>
        <v>0</v>
      </c>
      <c r="V552" s="87"/>
      <c r="W552" s="98" t="s">
        <v>140</v>
      </c>
      <c r="X552" s="88"/>
      <c r="Y552" s="101">
        <f>E552+I552+M552+Q552+U552</f>
        <v>0</v>
      </c>
    </row>
    <row r="553" spans="2:25" ht="12">
      <c r="B553" s="84"/>
      <c r="C553" s="96" t="s">
        <v>65</v>
      </c>
      <c r="D553" s="97"/>
      <c r="E553" s="17">
        <v>0</v>
      </c>
      <c r="F553" s="84"/>
      <c r="G553" s="96" t="s">
        <v>65</v>
      </c>
      <c r="H553" s="85"/>
      <c r="I553" s="17">
        <v>0</v>
      </c>
      <c r="J553" s="84"/>
      <c r="K553" s="102"/>
      <c r="L553" s="103"/>
      <c r="M553" s="104"/>
      <c r="N553" s="84"/>
      <c r="O553" s="96" t="s">
        <v>65</v>
      </c>
      <c r="P553" s="85"/>
      <c r="Q553" s="17">
        <v>0</v>
      </c>
      <c r="R553" s="84"/>
      <c r="S553" s="96" t="s">
        <v>141</v>
      </c>
      <c r="T553" s="85"/>
      <c r="U553" s="17">
        <v>0</v>
      </c>
      <c r="V553" s="87"/>
      <c r="W553" s="102"/>
      <c r="X553" s="103"/>
      <c r="Y553" s="134"/>
    </row>
    <row r="554" spans="2:25" ht="12">
      <c r="B554" s="84"/>
      <c r="C554" s="96" t="s">
        <v>66</v>
      </c>
      <c r="D554" s="97"/>
      <c r="E554" s="106">
        <f>Assumptions!$B$22</f>
        <v>0.2</v>
      </c>
      <c r="F554" s="84"/>
      <c r="G554" s="96" t="s">
        <v>66</v>
      </c>
      <c r="H554" s="85"/>
      <c r="I554" s="106">
        <f>Assumptions!$C$22</f>
        <v>1.74</v>
      </c>
      <c r="J554" s="84"/>
      <c r="K554" s="96" t="s">
        <v>66</v>
      </c>
      <c r="L554" s="85"/>
      <c r="M554" s="106">
        <f>Assumptions!$D$22</f>
        <v>2.14</v>
      </c>
      <c r="N554" s="84"/>
      <c r="O554" s="102"/>
      <c r="P554" s="103"/>
      <c r="Q554" s="104"/>
      <c r="R554" s="84"/>
      <c r="S554" s="102"/>
      <c r="T554" s="103"/>
      <c r="U554" s="104"/>
      <c r="V554" s="87"/>
      <c r="W554" s="102"/>
      <c r="X554" s="103"/>
      <c r="Y554" s="134"/>
    </row>
    <row r="555" spans="2:25" ht="12">
      <c r="B555" s="84"/>
      <c r="C555" s="96" t="s">
        <v>69</v>
      </c>
      <c r="D555" s="97"/>
      <c r="E555" s="106">
        <f>Assumptions!$B$23</f>
        <v>0</v>
      </c>
      <c r="F555" s="84"/>
      <c r="G555" s="96" t="s">
        <v>69</v>
      </c>
      <c r="H555" s="85"/>
      <c r="I555" s="106">
        <f>Assumptions!$C$23</f>
        <v>0.13</v>
      </c>
      <c r="J555" s="84"/>
      <c r="K555" s="96" t="s">
        <v>69</v>
      </c>
      <c r="L555" s="85"/>
      <c r="M555" s="106">
        <f>Assumptions!$D$23</f>
        <v>0.13</v>
      </c>
      <c r="N555" s="84"/>
      <c r="O555" s="102"/>
      <c r="P555" s="103"/>
      <c r="Q555" s="104"/>
      <c r="R555" s="84"/>
      <c r="S555" s="102"/>
      <c r="T555" s="103"/>
      <c r="U555" s="104"/>
      <c r="V555" s="87"/>
      <c r="W555" s="102"/>
      <c r="X555" s="103"/>
      <c r="Y555" s="134"/>
    </row>
    <row r="556" spans="2:25" ht="12">
      <c r="B556" s="84"/>
      <c r="C556" s="96" t="s">
        <v>141</v>
      </c>
      <c r="D556" s="97"/>
      <c r="E556" s="107">
        <f>E553+E554+E555</f>
        <v>0.2</v>
      </c>
      <c r="F556" s="84"/>
      <c r="G556" s="96" t="s">
        <v>141</v>
      </c>
      <c r="H556" s="85"/>
      <c r="I556" s="107">
        <f>I553+I554+I555</f>
        <v>1.87</v>
      </c>
      <c r="J556" s="84"/>
      <c r="K556" s="96" t="s">
        <v>141</v>
      </c>
      <c r="L556" s="85"/>
      <c r="M556" s="107">
        <f>M553+M554+M555</f>
        <v>2.27</v>
      </c>
      <c r="N556" s="84"/>
      <c r="O556" s="96" t="s">
        <v>141</v>
      </c>
      <c r="P556" s="85"/>
      <c r="Q556" s="107">
        <f>Q553+Q554+Q555</f>
        <v>0</v>
      </c>
      <c r="R556" s="84"/>
      <c r="S556" s="96" t="s">
        <v>141</v>
      </c>
      <c r="T556" s="85"/>
      <c r="U556" s="107">
        <f>U553+U554+U555</f>
        <v>0</v>
      </c>
      <c r="V556" s="87"/>
      <c r="W556" s="98" t="s">
        <v>141</v>
      </c>
      <c r="X556" s="88"/>
      <c r="Y556" s="108" t="e">
        <f>Y558/Y552/Y557</f>
        <v>#DIV/0!</v>
      </c>
    </row>
    <row r="557" spans="2:25" ht="12.75" thickBot="1">
      <c r="B557" s="109"/>
      <c r="C557" s="110" t="s">
        <v>142</v>
      </c>
      <c r="D557" s="111"/>
      <c r="E557" s="112">
        <f>E547</f>
        <v>0</v>
      </c>
      <c r="F557" s="109"/>
      <c r="G557" s="110" t="s">
        <v>142</v>
      </c>
      <c r="H557" s="113"/>
      <c r="I557" s="112">
        <f>I547</f>
        <v>0</v>
      </c>
      <c r="J557" s="109"/>
      <c r="K557" s="110" t="s">
        <v>142</v>
      </c>
      <c r="L557" s="113"/>
      <c r="M557" s="112">
        <f>M547</f>
        <v>0</v>
      </c>
      <c r="N557" s="109"/>
      <c r="O557" s="110" t="s">
        <v>142</v>
      </c>
      <c r="P557" s="113"/>
      <c r="Q557" s="112">
        <f>Q547</f>
        <v>0</v>
      </c>
      <c r="R557" s="109"/>
      <c r="S557" s="110" t="s">
        <v>142</v>
      </c>
      <c r="T557" s="113"/>
      <c r="U557" s="112">
        <f>U547</f>
        <v>0</v>
      </c>
      <c r="V557" s="114"/>
      <c r="W557" s="115" t="s">
        <v>142</v>
      </c>
      <c r="X557" s="116"/>
      <c r="Y557" s="117">
        <f>Y547</f>
        <v>0</v>
      </c>
    </row>
    <row r="558" spans="2:25" ht="12.75" thickTop="1">
      <c r="B558" s="118"/>
      <c r="C558" s="119" t="s">
        <v>143</v>
      </c>
      <c r="D558" s="120"/>
      <c r="E558" s="121">
        <f>E557*E556*E552</f>
        <v>0</v>
      </c>
      <c r="F558" s="118"/>
      <c r="G558" s="119" t="s">
        <v>143</v>
      </c>
      <c r="H558" s="122"/>
      <c r="I558" s="121">
        <f>I557*I556*I552</f>
        <v>0</v>
      </c>
      <c r="J558" s="118"/>
      <c r="K558" s="119" t="s">
        <v>143</v>
      </c>
      <c r="L558" s="122"/>
      <c r="M558" s="121">
        <f>M557*M556*M552</f>
        <v>0</v>
      </c>
      <c r="N558" s="118"/>
      <c r="O558" s="119" t="s">
        <v>143</v>
      </c>
      <c r="P558" s="122"/>
      <c r="Q558" s="121">
        <f>Q557*Q556*Q552</f>
        <v>0</v>
      </c>
      <c r="R558" s="118"/>
      <c r="S558" s="119" t="s">
        <v>143</v>
      </c>
      <c r="T558" s="122"/>
      <c r="U558" s="121">
        <f>U557*U556*U552</f>
        <v>0</v>
      </c>
      <c r="V558" s="123"/>
      <c r="W558" s="124" t="s">
        <v>143</v>
      </c>
      <c r="X558" s="125"/>
      <c r="Y558" s="135">
        <f>E558+I558+M558+Q558+U558</f>
        <v>0</v>
      </c>
    </row>
    <row r="559" spans="2:25" ht="12">
      <c r="B559" s="127"/>
      <c r="C559" s="128"/>
      <c r="D559" s="129"/>
      <c r="E559" s="130"/>
      <c r="F559" s="127"/>
      <c r="G559" s="128"/>
      <c r="H559" s="128"/>
      <c r="I559" s="130"/>
      <c r="J559" s="127"/>
      <c r="K559" s="128"/>
      <c r="L559" s="128"/>
      <c r="M559" s="130"/>
      <c r="N559" s="127"/>
      <c r="O559" s="128"/>
      <c r="P559" s="128"/>
      <c r="Q559" s="130"/>
      <c r="R559" s="127"/>
      <c r="S559" s="128"/>
      <c r="T559" s="128"/>
      <c r="U559" s="130"/>
      <c r="V559" s="131"/>
      <c r="W559" s="132"/>
      <c r="X559" s="132"/>
      <c r="Y559" s="133"/>
    </row>
    <row r="560" spans="2:25" ht="12">
      <c r="B560" s="90" t="s">
        <v>148</v>
      </c>
      <c r="C560" s="85"/>
      <c r="D560" s="91"/>
      <c r="E560" s="92"/>
      <c r="F560" s="90" t="s">
        <v>148</v>
      </c>
      <c r="G560" s="85"/>
      <c r="H560" s="91"/>
      <c r="I560" s="92"/>
      <c r="J560" s="90" t="s">
        <v>148</v>
      </c>
      <c r="K560" s="85"/>
      <c r="L560" s="91"/>
      <c r="M560" s="92"/>
      <c r="N560" s="90" t="s">
        <v>148</v>
      </c>
      <c r="O560" s="85"/>
      <c r="P560" s="91"/>
      <c r="Q560" s="92"/>
      <c r="R560" s="90" t="s">
        <v>148</v>
      </c>
      <c r="S560" s="85"/>
      <c r="T560" s="91"/>
      <c r="U560" s="92"/>
      <c r="V560" s="93" t="s">
        <v>148</v>
      </c>
      <c r="W560" s="88"/>
      <c r="X560" s="94"/>
      <c r="Y560" s="95"/>
    </row>
    <row r="561" spans="2:25" ht="12">
      <c r="B561" s="84"/>
      <c r="C561" s="96" t="s">
        <v>139</v>
      </c>
      <c r="D561" s="97"/>
      <c r="E561" s="27">
        <v>0</v>
      </c>
      <c r="F561" s="84"/>
      <c r="G561" s="96" t="s">
        <v>139</v>
      </c>
      <c r="H561" s="85"/>
      <c r="I561" s="27">
        <v>0</v>
      </c>
      <c r="J561" s="84"/>
      <c r="K561" s="96" t="s">
        <v>139</v>
      </c>
      <c r="L561" s="85"/>
      <c r="M561" s="27">
        <v>0</v>
      </c>
      <c r="N561" s="84"/>
      <c r="O561" s="96" t="s">
        <v>139</v>
      </c>
      <c r="P561" s="85"/>
      <c r="Q561" s="27">
        <v>0</v>
      </c>
      <c r="R561" s="84"/>
      <c r="S561" s="96" t="s">
        <v>139</v>
      </c>
      <c r="T561" s="85"/>
      <c r="U561" s="27">
        <v>0</v>
      </c>
      <c r="V561" s="87"/>
      <c r="W561" s="98" t="s">
        <v>139</v>
      </c>
      <c r="X561" s="88"/>
      <c r="Y561" s="99" t="e">
        <f>Y562/(E535+E536)</f>
        <v>#DIV/0!</v>
      </c>
    </row>
    <row r="562" spans="2:25" ht="12">
      <c r="B562" s="84"/>
      <c r="C562" s="96" t="s">
        <v>140</v>
      </c>
      <c r="D562" s="97"/>
      <c r="E562" s="100">
        <f>E561*$E535</f>
        <v>0</v>
      </c>
      <c r="F562" s="84"/>
      <c r="G562" s="96" t="s">
        <v>140</v>
      </c>
      <c r="H562" s="85"/>
      <c r="I562" s="100">
        <f>I561*$E535</f>
        <v>0</v>
      </c>
      <c r="J562" s="84"/>
      <c r="K562" s="96" t="s">
        <v>140</v>
      </c>
      <c r="L562" s="85"/>
      <c r="M562" s="100">
        <f>M561*$E535</f>
        <v>0</v>
      </c>
      <c r="N562" s="84"/>
      <c r="O562" s="96" t="s">
        <v>140</v>
      </c>
      <c r="P562" s="85"/>
      <c r="Q562" s="100">
        <f>Q561*$E536</f>
        <v>0</v>
      </c>
      <c r="R562" s="84"/>
      <c r="S562" s="96" t="s">
        <v>140</v>
      </c>
      <c r="T562" s="85"/>
      <c r="U562" s="100">
        <f>U561*($E535+$E536)</f>
        <v>0</v>
      </c>
      <c r="V562" s="87"/>
      <c r="W562" s="98" t="s">
        <v>140</v>
      </c>
      <c r="X562" s="88"/>
      <c r="Y562" s="101">
        <f>E562+I562+M562+Q562+U562</f>
        <v>0</v>
      </c>
    </row>
    <row r="563" spans="2:25" ht="12">
      <c r="B563" s="84"/>
      <c r="C563" s="96" t="s">
        <v>65</v>
      </c>
      <c r="D563" s="97"/>
      <c r="E563" s="17">
        <v>0</v>
      </c>
      <c r="F563" s="84"/>
      <c r="G563" s="96" t="s">
        <v>65</v>
      </c>
      <c r="H563" s="85"/>
      <c r="I563" s="17">
        <v>0</v>
      </c>
      <c r="J563" s="84"/>
      <c r="K563" s="102"/>
      <c r="L563" s="103"/>
      <c r="M563" s="104"/>
      <c r="N563" s="84"/>
      <c r="O563" s="96" t="s">
        <v>65</v>
      </c>
      <c r="P563" s="85"/>
      <c r="Q563" s="17">
        <v>0</v>
      </c>
      <c r="R563" s="84"/>
      <c r="S563" s="96" t="s">
        <v>141</v>
      </c>
      <c r="T563" s="85"/>
      <c r="U563" s="17">
        <v>0</v>
      </c>
      <c r="V563" s="87"/>
      <c r="W563" s="102"/>
      <c r="X563" s="103"/>
      <c r="Y563" s="134"/>
    </row>
    <row r="564" spans="2:25" ht="12">
      <c r="B564" s="84"/>
      <c r="C564" s="96" t="s">
        <v>66</v>
      </c>
      <c r="D564" s="97"/>
      <c r="E564" s="106">
        <f>Assumptions!$B$24</f>
        <v>0.05</v>
      </c>
      <c r="F564" s="84"/>
      <c r="G564" s="96" t="s">
        <v>66</v>
      </c>
      <c r="H564" s="85"/>
      <c r="I564" s="106">
        <f>Assumptions!$C$24</f>
        <v>0.29</v>
      </c>
      <c r="J564" s="84"/>
      <c r="K564" s="96" t="s">
        <v>66</v>
      </c>
      <c r="L564" s="85"/>
      <c r="M564" s="106">
        <f>Assumptions!$D$24</f>
        <v>0.58</v>
      </c>
      <c r="N564" s="84"/>
      <c r="O564" s="102"/>
      <c r="P564" s="103"/>
      <c r="Q564" s="104"/>
      <c r="R564" s="84"/>
      <c r="S564" s="102"/>
      <c r="T564" s="103"/>
      <c r="U564" s="104"/>
      <c r="V564" s="87"/>
      <c r="W564" s="102"/>
      <c r="X564" s="103"/>
      <c r="Y564" s="134"/>
    </row>
    <row r="565" spans="2:25" ht="12">
      <c r="B565" s="84"/>
      <c r="C565" s="96" t="s">
        <v>69</v>
      </c>
      <c r="D565" s="97"/>
      <c r="E565" s="106">
        <f>Assumptions!$B$25</f>
        <v>0</v>
      </c>
      <c r="F565" s="84"/>
      <c r="G565" s="96" t="s">
        <v>69</v>
      </c>
      <c r="H565" s="85"/>
      <c r="I565" s="106">
        <f>Assumptions!$C$25</f>
        <v>0</v>
      </c>
      <c r="J565" s="84"/>
      <c r="K565" s="96" t="s">
        <v>69</v>
      </c>
      <c r="L565" s="85"/>
      <c r="M565" s="106">
        <f>Assumptions!$D$25</f>
        <v>0</v>
      </c>
      <c r="N565" s="84"/>
      <c r="O565" s="102"/>
      <c r="P565" s="103"/>
      <c r="Q565" s="104"/>
      <c r="R565" s="84"/>
      <c r="S565" s="102"/>
      <c r="T565" s="103"/>
      <c r="U565" s="104"/>
      <c r="V565" s="87"/>
      <c r="W565" s="102"/>
      <c r="X565" s="103"/>
      <c r="Y565" s="134"/>
    </row>
    <row r="566" spans="2:25" ht="12">
      <c r="B566" s="84"/>
      <c r="C566" s="96" t="s">
        <v>141</v>
      </c>
      <c r="D566" s="97"/>
      <c r="E566" s="107">
        <f>E563+E564+E565</f>
        <v>0.05</v>
      </c>
      <c r="F566" s="84"/>
      <c r="G566" s="96" t="s">
        <v>141</v>
      </c>
      <c r="H566" s="85"/>
      <c r="I566" s="107">
        <f>I563+I564+I565</f>
        <v>0.29</v>
      </c>
      <c r="J566" s="84"/>
      <c r="K566" s="96" t="s">
        <v>141</v>
      </c>
      <c r="L566" s="85"/>
      <c r="M566" s="107">
        <f>M563+M564+M565</f>
        <v>0.58</v>
      </c>
      <c r="N566" s="84"/>
      <c r="O566" s="96" t="s">
        <v>141</v>
      </c>
      <c r="P566" s="85"/>
      <c r="Q566" s="107">
        <f>Q563+Q564+Q565</f>
        <v>0</v>
      </c>
      <c r="R566" s="84"/>
      <c r="S566" s="96" t="s">
        <v>141</v>
      </c>
      <c r="T566" s="85"/>
      <c r="U566" s="107">
        <f>U563+U564+U565</f>
        <v>0</v>
      </c>
      <c r="V566" s="87"/>
      <c r="W566" s="98" t="s">
        <v>141</v>
      </c>
      <c r="X566" s="88"/>
      <c r="Y566" s="108" t="e">
        <f>Y568/Y562/Y567</f>
        <v>#DIV/0!</v>
      </c>
    </row>
    <row r="567" spans="2:25" ht="12.75" thickBot="1">
      <c r="B567" s="109"/>
      <c r="C567" s="110" t="s">
        <v>142</v>
      </c>
      <c r="D567" s="111"/>
      <c r="E567" s="112">
        <f>E557</f>
        <v>0</v>
      </c>
      <c r="F567" s="109"/>
      <c r="G567" s="110" t="s">
        <v>142</v>
      </c>
      <c r="H567" s="113"/>
      <c r="I567" s="112">
        <f>I557</f>
        <v>0</v>
      </c>
      <c r="J567" s="109"/>
      <c r="K567" s="110" t="s">
        <v>142</v>
      </c>
      <c r="L567" s="113"/>
      <c r="M567" s="112">
        <f>M557</f>
        <v>0</v>
      </c>
      <c r="N567" s="109"/>
      <c r="O567" s="110" t="s">
        <v>142</v>
      </c>
      <c r="P567" s="113"/>
      <c r="Q567" s="112">
        <f>Q557</f>
        <v>0</v>
      </c>
      <c r="R567" s="109"/>
      <c r="S567" s="110" t="s">
        <v>142</v>
      </c>
      <c r="T567" s="113"/>
      <c r="U567" s="112">
        <f>U557</f>
        <v>0</v>
      </c>
      <c r="V567" s="114"/>
      <c r="W567" s="115" t="s">
        <v>142</v>
      </c>
      <c r="X567" s="116"/>
      <c r="Y567" s="117">
        <f>Y557</f>
        <v>0</v>
      </c>
    </row>
    <row r="568" spans="2:25" ht="13.5" thickBot="1" thickTop="1">
      <c r="B568" s="84"/>
      <c r="C568" s="96" t="s">
        <v>143</v>
      </c>
      <c r="D568" s="97"/>
      <c r="E568" s="136">
        <f>E567*E566*E562</f>
        <v>0</v>
      </c>
      <c r="F568" s="84"/>
      <c r="G568" s="96" t="s">
        <v>143</v>
      </c>
      <c r="H568" s="85"/>
      <c r="I568" s="136">
        <f>I567*I566*I562</f>
        <v>0</v>
      </c>
      <c r="J568" s="84"/>
      <c r="K568" s="96" t="s">
        <v>143</v>
      </c>
      <c r="L568" s="85"/>
      <c r="M568" s="136">
        <f>M567*M566*M562</f>
        <v>0</v>
      </c>
      <c r="N568" s="84"/>
      <c r="O568" s="96" t="s">
        <v>143</v>
      </c>
      <c r="P568" s="85"/>
      <c r="Q568" s="136">
        <f>Q567*Q566*Q562</f>
        <v>0</v>
      </c>
      <c r="R568" s="84"/>
      <c r="S568" s="96" t="s">
        <v>143</v>
      </c>
      <c r="T568" s="85"/>
      <c r="U568" s="136">
        <f>U567*U566*U562</f>
        <v>0</v>
      </c>
      <c r="V568" s="87"/>
      <c r="W568" s="98" t="s">
        <v>143</v>
      </c>
      <c r="X568" s="88"/>
      <c r="Y568" s="135">
        <f>E568+I568+M568+Q568+U568</f>
        <v>0</v>
      </c>
    </row>
    <row r="569" spans="2:25" ht="12">
      <c r="B569" s="137"/>
      <c r="C569" s="138"/>
      <c r="D569" s="139"/>
      <c r="E569" s="140"/>
      <c r="F569" s="137"/>
      <c r="G569" s="138"/>
      <c r="H569" s="138"/>
      <c r="I569" s="140"/>
      <c r="J569" s="137"/>
      <c r="K569" s="138"/>
      <c r="L569" s="138"/>
      <c r="M569" s="140"/>
      <c r="N569" s="137"/>
      <c r="O569" s="138"/>
      <c r="P569" s="138"/>
      <c r="Q569" s="140"/>
      <c r="R569" s="137"/>
      <c r="S569" s="138"/>
      <c r="T569" s="138"/>
      <c r="U569" s="140"/>
      <c r="V569" s="137"/>
      <c r="W569" s="138"/>
      <c r="X569" s="138"/>
      <c r="Y569" s="140"/>
    </row>
    <row r="570" spans="2:25" ht="12">
      <c r="B570" s="93" t="s">
        <v>191</v>
      </c>
      <c r="C570" s="88"/>
      <c r="D570" s="94"/>
      <c r="E570" s="95"/>
      <c r="F570" s="93" t="s">
        <v>191</v>
      </c>
      <c r="G570" s="88"/>
      <c r="H570" s="94"/>
      <c r="I570" s="95"/>
      <c r="J570" s="93" t="s">
        <v>191</v>
      </c>
      <c r="K570" s="88"/>
      <c r="L570" s="94"/>
      <c r="M570" s="95"/>
      <c r="N570" s="93" t="s">
        <v>191</v>
      </c>
      <c r="O570" s="88"/>
      <c r="P570" s="94"/>
      <c r="Q570" s="95"/>
      <c r="R570" s="93" t="s">
        <v>191</v>
      </c>
      <c r="S570" s="88"/>
      <c r="T570" s="94"/>
      <c r="U570" s="95"/>
      <c r="V570" s="93" t="s">
        <v>191</v>
      </c>
      <c r="W570" s="88"/>
      <c r="X570" s="94"/>
      <c r="Y570" s="95"/>
    </row>
    <row r="571" spans="2:25" ht="12">
      <c r="B571" s="93"/>
      <c r="C571" s="98" t="s">
        <v>183</v>
      </c>
      <c r="D571" s="141"/>
      <c r="E571" s="142">
        <f>E542*E543*E547</f>
        <v>0</v>
      </c>
      <c r="F571" s="143"/>
      <c r="G571" s="98" t="s">
        <v>183</v>
      </c>
      <c r="H571" s="141"/>
      <c r="I571" s="142">
        <f>I542*I543*I547</f>
        <v>0</v>
      </c>
      <c r="J571" s="143"/>
      <c r="K571" s="98" t="s">
        <v>183</v>
      </c>
      <c r="L571" s="141"/>
      <c r="M571" s="142">
        <f>M542*M543*M547</f>
        <v>0</v>
      </c>
      <c r="N571" s="143"/>
      <c r="O571" s="98" t="s">
        <v>183</v>
      </c>
      <c r="P571" s="141"/>
      <c r="Q571" s="142">
        <f>Q542*Q543*Q547</f>
        <v>0</v>
      </c>
      <c r="R571" s="143"/>
      <c r="S571" s="98" t="s">
        <v>183</v>
      </c>
      <c r="T571" s="141"/>
      <c r="U571" s="142">
        <f>U542*U543*U547</f>
        <v>0</v>
      </c>
      <c r="V571" s="143"/>
      <c r="W571" s="98" t="s">
        <v>183</v>
      </c>
      <c r="X571" s="94"/>
      <c r="Y571" s="142">
        <f>E571+I571+M571+Q571+U571</f>
        <v>0</v>
      </c>
    </row>
    <row r="572" spans="2:25" ht="12">
      <c r="B572" s="93"/>
      <c r="C572" s="98" t="s">
        <v>184</v>
      </c>
      <c r="D572" s="141"/>
      <c r="E572" s="142">
        <f>E552*E553*E557</f>
        <v>0</v>
      </c>
      <c r="F572" s="143"/>
      <c r="G572" s="98" t="s">
        <v>184</v>
      </c>
      <c r="H572" s="141"/>
      <c r="I572" s="142">
        <f>I552*I553*I557</f>
        <v>0</v>
      </c>
      <c r="J572" s="143"/>
      <c r="K572" s="98" t="s">
        <v>184</v>
      </c>
      <c r="L572" s="141"/>
      <c r="M572" s="142">
        <f>M552*M553*M557</f>
        <v>0</v>
      </c>
      <c r="N572" s="143"/>
      <c r="O572" s="98" t="s">
        <v>184</v>
      </c>
      <c r="P572" s="141"/>
      <c r="Q572" s="142">
        <f>Q552*Q553*Q557</f>
        <v>0</v>
      </c>
      <c r="R572" s="143"/>
      <c r="S572" s="98" t="s">
        <v>184</v>
      </c>
      <c r="T572" s="141"/>
      <c r="U572" s="142">
        <f>U552*U553*U557</f>
        <v>0</v>
      </c>
      <c r="V572" s="143"/>
      <c r="W572" s="98" t="s">
        <v>184</v>
      </c>
      <c r="X572" s="94"/>
      <c r="Y572" s="142">
        <f aca="true" t="shared" si="10" ref="Y572:Y579">E572+I572+M572+Q572+U572</f>
        <v>0</v>
      </c>
    </row>
    <row r="573" spans="2:25" ht="12">
      <c r="B573" s="93"/>
      <c r="C573" s="98" t="s">
        <v>185</v>
      </c>
      <c r="D573" s="141"/>
      <c r="E573" s="142">
        <f>E562*E563*E567</f>
        <v>0</v>
      </c>
      <c r="F573" s="143"/>
      <c r="G573" s="98" t="s">
        <v>185</v>
      </c>
      <c r="H573" s="141"/>
      <c r="I573" s="142">
        <f>I562*I563*I567</f>
        <v>0</v>
      </c>
      <c r="J573" s="143"/>
      <c r="K573" s="98" t="s">
        <v>185</v>
      </c>
      <c r="L573" s="141"/>
      <c r="M573" s="142">
        <f>M562*M563*M567</f>
        <v>0</v>
      </c>
      <c r="N573" s="143"/>
      <c r="O573" s="98" t="s">
        <v>185</v>
      </c>
      <c r="P573" s="141"/>
      <c r="Q573" s="142">
        <f>Q562*Q563*Q567</f>
        <v>0</v>
      </c>
      <c r="R573" s="143"/>
      <c r="S573" s="98" t="s">
        <v>185</v>
      </c>
      <c r="T573" s="141"/>
      <c r="U573" s="142">
        <f>U562*U563*U567</f>
        <v>0</v>
      </c>
      <c r="V573" s="143"/>
      <c r="W573" s="98" t="s">
        <v>185</v>
      </c>
      <c r="X573" s="94"/>
      <c r="Y573" s="142">
        <f t="shared" si="10"/>
        <v>0</v>
      </c>
    </row>
    <row r="574" spans="2:25" ht="12">
      <c r="B574" s="93"/>
      <c r="C574" s="98" t="s">
        <v>192</v>
      </c>
      <c r="D574" s="141"/>
      <c r="E574" s="142">
        <f>E542*E544*E547</f>
        <v>0</v>
      </c>
      <c r="F574" s="143"/>
      <c r="G574" s="98" t="s">
        <v>192</v>
      </c>
      <c r="H574" s="141"/>
      <c r="I574" s="142">
        <f>I542*I544*I547</f>
        <v>0</v>
      </c>
      <c r="J574" s="143"/>
      <c r="K574" s="98" t="s">
        <v>192</v>
      </c>
      <c r="L574" s="141"/>
      <c r="M574" s="142">
        <f>M542*M544*M547</f>
        <v>0</v>
      </c>
      <c r="N574" s="143"/>
      <c r="O574" s="98" t="s">
        <v>192</v>
      </c>
      <c r="P574" s="141"/>
      <c r="Q574" s="142">
        <f>Q542*Q544*Q547</f>
        <v>0</v>
      </c>
      <c r="R574" s="143"/>
      <c r="S574" s="98" t="s">
        <v>192</v>
      </c>
      <c r="T574" s="141"/>
      <c r="U574" s="142">
        <f>U542*U544*U547</f>
        <v>0</v>
      </c>
      <c r="V574" s="143"/>
      <c r="W574" s="98" t="s">
        <v>192</v>
      </c>
      <c r="X574" s="94"/>
      <c r="Y574" s="142">
        <f t="shared" si="10"/>
        <v>0</v>
      </c>
    </row>
    <row r="575" spans="2:25" ht="12">
      <c r="B575" s="93"/>
      <c r="C575" s="98" t="s">
        <v>193</v>
      </c>
      <c r="D575" s="141"/>
      <c r="E575" s="142">
        <f>E552*E554*E557</f>
        <v>0</v>
      </c>
      <c r="F575" s="143"/>
      <c r="G575" s="98" t="s">
        <v>193</v>
      </c>
      <c r="H575" s="141"/>
      <c r="I575" s="142">
        <f>I552*I554*I557</f>
        <v>0</v>
      </c>
      <c r="J575" s="143"/>
      <c r="K575" s="98" t="s">
        <v>193</v>
      </c>
      <c r="L575" s="141"/>
      <c r="M575" s="142">
        <f>M552*M554*M557</f>
        <v>0</v>
      </c>
      <c r="N575" s="143"/>
      <c r="O575" s="98" t="s">
        <v>193</v>
      </c>
      <c r="P575" s="141"/>
      <c r="Q575" s="142">
        <f>Q552*Q554*Q557</f>
        <v>0</v>
      </c>
      <c r="R575" s="143"/>
      <c r="S575" s="98" t="s">
        <v>193</v>
      </c>
      <c r="T575" s="141"/>
      <c r="U575" s="142">
        <f>U552*U554*U557</f>
        <v>0</v>
      </c>
      <c r="V575" s="143"/>
      <c r="W575" s="98" t="s">
        <v>193</v>
      </c>
      <c r="X575" s="94"/>
      <c r="Y575" s="142">
        <f t="shared" si="10"/>
        <v>0</v>
      </c>
    </row>
    <row r="576" spans="2:25" ht="12">
      <c r="B576" s="93"/>
      <c r="C576" s="98" t="s">
        <v>194</v>
      </c>
      <c r="D576" s="141"/>
      <c r="E576" s="142">
        <f>E562*E564*E567</f>
        <v>0</v>
      </c>
      <c r="F576" s="143"/>
      <c r="G576" s="98" t="s">
        <v>194</v>
      </c>
      <c r="H576" s="141"/>
      <c r="I576" s="142">
        <f>I562*I564*I567</f>
        <v>0</v>
      </c>
      <c r="J576" s="143"/>
      <c r="K576" s="98" t="s">
        <v>194</v>
      </c>
      <c r="L576" s="141"/>
      <c r="M576" s="142">
        <f>M562*M564*M567</f>
        <v>0</v>
      </c>
      <c r="N576" s="143"/>
      <c r="O576" s="98" t="s">
        <v>194</v>
      </c>
      <c r="P576" s="141"/>
      <c r="Q576" s="142">
        <f>Q562*Q564*Q567</f>
        <v>0</v>
      </c>
      <c r="R576" s="143"/>
      <c r="S576" s="98" t="s">
        <v>194</v>
      </c>
      <c r="T576" s="141"/>
      <c r="U576" s="142">
        <f>U562*U564*U567</f>
        <v>0</v>
      </c>
      <c r="V576" s="143"/>
      <c r="W576" s="98" t="s">
        <v>194</v>
      </c>
      <c r="X576" s="94"/>
      <c r="Y576" s="142">
        <f t="shared" si="10"/>
        <v>0</v>
      </c>
    </row>
    <row r="577" spans="2:25" ht="12">
      <c r="B577" s="93"/>
      <c r="C577" s="98" t="s">
        <v>195</v>
      </c>
      <c r="D577" s="141"/>
      <c r="E577" s="142">
        <f>E542*E545*E547</f>
        <v>0</v>
      </c>
      <c r="F577" s="143"/>
      <c r="G577" s="98" t="s">
        <v>195</v>
      </c>
      <c r="H577" s="141"/>
      <c r="I577" s="142">
        <f>I542*I545*I547</f>
        <v>0</v>
      </c>
      <c r="J577" s="143"/>
      <c r="K577" s="98" t="s">
        <v>195</v>
      </c>
      <c r="L577" s="141"/>
      <c r="M577" s="142">
        <f>M542*M545*M547</f>
        <v>0</v>
      </c>
      <c r="N577" s="143"/>
      <c r="O577" s="98" t="s">
        <v>195</v>
      </c>
      <c r="P577" s="141"/>
      <c r="Q577" s="142">
        <f>Q542*Q545*Q547</f>
        <v>0</v>
      </c>
      <c r="R577" s="143"/>
      <c r="S577" s="98" t="s">
        <v>195</v>
      </c>
      <c r="T577" s="141"/>
      <c r="U577" s="142">
        <f>U542*U545*U547</f>
        <v>0</v>
      </c>
      <c r="V577" s="143"/>
      <c r="W577" s="98" t="s">
        <v>195</v>
      </c>
      <c r="X577" s="94"/>
      <c r="Y577" s="142">
        <f t="shared" si="10"/>
        <v>0</v>
      </c>
    </row>
    <row r="578" spans="2:25" ht="12">
      <c r="B578" s="144"/>
      <c r="C578" s="98" t="s">
        <v>196</v>
      </c>
      <c r="D578" s="98"/>
      <c r="E578" s="142">
        <f>E552*E555*E557</f>
        <v>0</v>
      </c>
      <c r="F578" s="145"/>
      <c r="G578" s="98" t="s">
        <v>196</v>
      </c>
      <c r="H578" s="98"/>
      <c r="I578" s="142">
        <f>I552*I555*I557</f>
        <v>0</v>
      </c>
      <c r="J578" s="145"/>
      <c r="K578" s="98" t="s">
        <v>196</v>
      </c>
      <c r="L578" s="98"/>
      <c r="M578" s="142">
        <f>M552*M555*M557</f>
        <v>0</v>
      </c>
      <c r="N578" s="145"/>
      <c r="O578" s="98" t="s">
        <v>196</v>
      </c>
      <c r="P578" s="98"/>
      <c r="Q578" s="142">
        <f>Q552*Q555*Q557</f>
        <v>0</v>
      </c>
      <c r="R578" s="145"/>
      <c r="S578" s="98" t="s">
        <v>196</v>
      </c>
      <c r="T578" s="98"/>
      <c r="U578" s="142">
        <f>U552*U555*U557</f>
        <v>0</v>
      </c>
      <c r="V578" s="145"/>
      <c r="W578" s="98" t="s">
        <v>196</v>
      </c>
      <c r="X578" s="146"/>
      <c r="Y578" s="142">
        <f t="shared" si="10"/>
        <v>0</v>
      </c>
    </row>
    <row r="579" spans="2:25" ht="12.75" thickBot="1">
      <c r="B579" s="147"/>
      <c r="C579" s="115" t="s">
        <v>197</v>
      </c>
      <c r="D579" s="115"/>
      <c r="E579" s="148">
        <f>E562*E565*E567</f>
        <v>0</v>
      </c>
      <c r="F579" s="149"/>
      <c r="G579" s="115" t="s">
        <v>197</v>
      </c>
      <c r="H579" s="115"/>
      <c r="I579" s="148">
        <f>I562*I565*I567</f>
        <v>0</v>
      </c>
      <c r="J579" s="149"/>
      <c r="K579" s="115" t="s">
        <v>197</v>
      </c>
      <c r="L579" s="115"/>
      <c r="M579" s="148">
        <f>M562*M565*M567</f>
        <v>0</v>
      </c>
      <c r="N579" s="149"/>
      <c r="O579" s="115" t="s">
        <v>197</v>
      </c>
      <c r="P579" s="115"/>
      <c r="Q579" s="148">
        <f>Q562*Q565*Q567</f>
        <v>0</v>
      </c>
      <c r="R579" s="149"/>
      <c r="S579" s="115" t="s">
        <v>197</v>
      </c>
      <c r="T579" s="115"/>
      <c r="U579" s="148">
        <f>U562*U565*U567</f>
        <v>0</v>
      </c>
      <c r="V579" s="149"/>
      <c r="W579" s="115" t="s">
        <v>197</v>
      </c>
      <c r="X579" s="150"/>
      <c r="Y579" s="148">
        <f t="shared" si="10"/>
        <v>0</v>
      </c>
    </row>
    <row r="580" spans="2:25" ht="13.5" thickBot="1" thickTop="1">
      <c r="B580" s="151"/>
      <c r="C580" s="152" t="s">
        <v>143</v>
      </c>
      <c r="D580" s="152"/>
      <c r="E580" s="153">
        <f>SUM(E571:E579)</f>
        <v>0</v>
      </c>
      <c r="F580" s="154"/>
      <c r="G580" s="155" t="s">
        <v>143</v>
      </c>
      <c r="H580" s="155"/>
      <c r="I580" s="153">
        <f>SUM(I571:I579)</f>
        <v>0</v>
      </c>
      <c r="J580" s="154"/>
      <c r="K580" s="155" t="s">
        <v>143</v>
      </c>
      <c r="L580" s="155"/>
      <c r="M580" s="153">
        <f>SUM(M571:M579)</f>
        <v>0</v>
      </c>
      <c r="N580" s="154"/>
      <c r="O580" s="155" t="s">
        <v>143</v>
      </c>
      <c r="P580" s="156"/>
      <c r="Q580" s="153">
        <f>SUM(Q571:Q579)</f>
        <v>0</v>
      </c>
      <c r="R580" s="154"/>
      <c r="S580" s="155" t="s">
        <v>143</v>
      </c>
      <c r="T580" s="156"/>
      <c r="U580" s="153">
        <f>SUM(U571:U579)</f>
        <v>0</v>
      </c>
      <c r="V580" s="154"/>
      <c r="W580" s="155" t="s">
        <v>143</v>
      </c>
      <c r="X580" s="156"/>
      <c r="Y580" s="153">
        <f>SUM(Y571:Y579)</f>
        <v>0</v>
      </c>
    </row>
    <row r="586" ht="12.75" thickBot="1"/>
    <row r="587" spans="2:25" ht="12">
      <c r="B587" s="72" t="s">
        <v>149</v>
      </c>
      <c r="C587" s="73"/>
      <c r="D587" s="74"/>
      <c r="E587" s="406" t="str">
        <f>Assumptions!M$4</f>
        <v>L</v>
      </c>
      <c r="F587" s="406"/>
      <c r="G587" s="407"/>
      <c r="Y587" s="34" t="s">
        <v>173</v>
      </c>
    </row>
    <row r="588" spans="2:7" ht="12">
      <c r="B588" s="76" t="s">
        <v>71</v>
      </c>
      <c r="C588" s="77"/>
      <c r="D588" s="78"/>
      <c r="E588" s="408">
        <f>Assumptions!M$5</f>
        <v>0</v>
      </c>
      <c r="F588" s="408"/>
      <c r="G588" s="409"/>
    </row>
    <row r="589" spans="2:7" ht="12">
      <c r="B589" s="79" t="s">
        <v>72</v>
      </c>
      <c r="C589" s="80"/>
      <c r="D589" s="81"/>
      <c r="E589" s="408">
        <f>Assumptions!M$6</f>
        <v>0</v>
      </c>
      <c r="F589" s="408"/>
      <c r="G589" s="409"/>
    </row>
    <row r="590" spans="2:9" ht="12.75" thickBot="1">
      <c r="B590" s="82" t="s">
        <v>142</v>
      </c>
      <c r="C590" s="80"/>
      <c r="D590" s="81"/>
      <c r="E590" s="410">
        <f>Assumptions!M$7</f>
        <v>0</v>
      </c>
      <c r="F590" s="410"/>
      <c r="G590" s="411"/>
      <c r="H590" s="83"/>
      <c r="I590" s="83"/>
    </row>
    <row r="591" spans="2:25" ht="12.75" thickBot="1">
      <c r="B591" s="403" t="s">
        <v>144</v>
      </c>
      <c r="C591" s="404"/>
      <c r="D591" s="404"/>
      <c r="E591" s="405"/>
      <c r="F591" s="403" t="s">
        <v>145</v>
      </c>
      <c r="G591" s="404"/>
      <c r="H591" s="404"/>
      <c r="I591" s="405"/>
      <c r="J591" s="403" t="s">
        <v>150</v>
      </c>
      <c r="K591" s="404"/>
      <c r="L591" s="404"/>
      <c r="M591" s="405"/>
      <c r="N591" s="403" t="s">
        <v>70</v>
      </c>
      <c r="O591" s="404"/>
      <c r="P591" s="404"/>
      <c r="Q591" s="405"/>
      <c r="R591" s="403" t="s">
        <v>86</v>
      </c>
      <c r="S591" s="404"/>
      <c r="T591" s="404"/>
      <c r="U591" s="405"/>
      <c r="V591" s="403" t="s">
        <v>190</v>
      </c>
      <c r="W591" s="404"/>
      <c r="X591" s="404"/>
      <c r="Y591" s="405"/>
    </row>
    <row r="592" spans="2:25" ht="12">
      <c r="B592" s="84"/>
      <c r="C592" s="85"/>
      <c r="D592" s="85"/>
      <c r="E592" s="86"/>
      <c r="F592" s="84"/>
      <c r="G592" s="85"/>
      <c r="H592" s="85"/>
      <c r="I592" s="86"/>
      <c r="J592" s="84"/>
      <c r="K592" s="85"/>
      <c r="L592" s="85"/>
      <c r="M592" s="86"/>
      <c r="N592" s="84"/>
      <c r="O592" s="85"/>
      <c r="P592" s="85"/>
      <c r="Q592" s="86"/>
      <c r="R592" s="84"/>
      <c r="S592" s="85"/>
      <c r="T592" s="85"/>
      <c r="U592" s="86"/>
      <c r="V592" s="87"/>
      <c r="W592" s="88"/>
      <c r="X592" s="88"/>
      <c r="Y592" s="89"/>
    </row>
    <row r="593" spans="2:25" ht="12">
      <c r="B593" s="90" t="s">
        <v>146</v>
      </c>
      <c r="C593" s="85"/>
      <c r="D593" s="91"/>
      <c r="E593" s="92"/>
      <c r="F593" s="90" t="s">
        <v>146</v>
      </c>
      <c r="G593" s="85"/>
      <c r="H593" s="91"/>
      <c r="I593" s="92"/>
      <c r="J593" s="90" t="s">
        <v>146</v>
      </c>
      <c r="K593" s="85"/>
      <c r="L593" s="91"/>
      <c r="M593" s="92"/>
      <c r="N593" s="90" t="s">
        <v>146</v>
      </c>
      <c r="O593" s="85"/>
      <c r="P593" s="91"/>
      <c r="Q593" s="92"/>
      <c r="R593" s="90" t="s">
        <v>146</v>
      </c>
      <c r="S593" s="85"/>
      <c r="T593" s="91"/>
      <c r="U593" s="92"/>
      <c r="V593" s="93" t="s">
        <v>146</v>
      </c>
      <c r="W593" s="88"/>
      <c r="X593" s="94"/>
      <c r="Y593" s="95"/>
    </row>
    <row r="594" spans="2:25" ht="12">
      <c r="B594" s="84"/>
      <c r="C594" s="96" t="s">
        <v>139</v>
      </c>
      <c r="D594" s="97"/>
      <c r="E594" s="27">
        <v>0</v>
      </c>
      <c r="F594" s="84"/>
      <c r="G594" s="96" t="s">
        <v>139</v>
      </c>
      <c r="H594" s="85"/>
      <c r="I594" s="27">
        <v>0</v>
      </c>
      <c r="J594" s="84"/>
      <c r="K594" s="96" t="s">
        <v>139</v>
      </c>
      <c r="L594" s="85"/>
      <c r="M594" s="27">
        <v>0</v>
      </c>
      <c r="N594" s="84"/>
      <c r="O594" s="96" t="s">
        <v>139</v>
      </c>
      <c r="P594" s="85"/>
      <c r="Q594" s="27">
        <v>0</v>
      </c>
      <c r="R594" s="84"/>
      <c r="S594" s="96" t="s">
        <v>139</v>
      </c>
      <c r="T594" s="85"/>
      <c r="U594" s="27">
        <v>0</v>
      </c>
      <c r="V594" s="87"/>
      <c r="W594" s="98" t="s">
        <v>139</v>
      </c>
      <c r="X594" s="88"/>
      <c r="Y594" s="99" t="e">
        <f>Y595/(E588+E589)</f>
        <v>#DIV/0!</v>
      </c>
    </row>
    <row r="595" spans="2:25" ht="12">
      <c r="B595" s="84"/>
      <c r="C595" s="96" t="s">
        <v>140</v>
      </c>
      <c r="D595" s="97"/>
      <c r="E595" s="100">
        <f>E594*$E588</f>
        <v>0</v>
      </c>
      <c r="F595" s="84"/>
      <c r="G595" s="96" t="s">
        <v>140</v>
      </c>
      <c r="H595" s="85"/>
      <c r="I595" s="100">
        <f>I594*$E588</f>
        <v>0</v>
      </c>
      <c r="J595" s="84"/>
      <c r="K595" s="96" t="s">
        <v>140</v>
      </c>
      <c r="L595" s="85"/>
      <c r="M595" s="100">
        <f>M594*$E588</f>
        <v>0</v>
      </c>
      <c r="N595" s="84"/>
      <c r="O595" s="96" t="s">
        <v>140</v>
      </c>
      <c r="P595" s="85"/>
      <c r="Q595" s="100">
        <f>Q594*$E589</f>
        <v>0</v>
      </c>
      <c r="R595" s="84"/>
      <c r="S595" s="96" t="s">
        <v>140</v>
      </c>
      <c r="T595" s="85"/>
      <c r="U595" s="100">
        <f>U594*($E589+$E588)</f>
        <v>0</v>
      </c>
      <c r="V595" s="87"/>
      <c r="W595" s="98" t="s">
        <v>140</v>
      </c>
      <c r="X595" s="88"/>
      <c r="Y595" s="101">
        <f>E595+I595+M595+Q595+U595</f>
        <v>0</v>
      </c>
    </row>
    <row r="596" spans="2:25" ht="12">
      <c r="B596" s="84"/>
      <c r="C596" s="96" t="s">
        <v>65</v>
      </c>
      <c r="D596" s="97"/>
      <c r="E596" s="17">
        <v>0</v>
      </c>
      <c r="F596" s="84"/>
      <c r="G596" s="96" t="s">
        <v>65</v>
      </c>
      <c r="H596" s="85"/>
      <c r="I596" s="17">
        <v>0</v>
      </c>
      <c r="J596" s="84"/>
      <c r="K596" s="102"/>
      <c r="L596" s="103"/>
      <c r="M596" s="104"/>
      <c r="N596" s="84"/>
      <c r="O596" s="96" t="s">
        <v>65</v>
      </c>
      <c r="P596" s="85"/>
      <c r="Q596" s="17">
        <v>0</v>
      </c>
      <c r="R596" s="84"/>
      <c r="S596" s="96" t="s">
        <v>141</v>
      </c>
      <c r="T596" s="85"/>
      <c r="U596" s="17">
        <v>0</v>
      </c>
      <c r="V596" s="87"/>
      <c r="W596" s="102"/>
      <c r="X596" s="103"/>
      <c r="Y596" s="105"/>
    </row>
    <row r="597" spans="2:25" ht="12">
      <c r="B597" s="84"/>
      <c r="C597" s="96" t="s">
        <v>66</v>
      </c>
      <c r="D597" s="97"/>
      <c r="E597" s="106">
        <f>Assumptions!$B$20</f>
        <v>0.22</v>
      </c>
      <c r="F597" s="84"/>
      <c r="G597" s="96" t="s">
        <v>66</v>
      </c>
      <c r="H597" s="85"/>
      <c r="I597" s="106">
        <f>Assumptions!$C$20</f>
        <v>0.87</v>
      </c>
      <c r="J597" s="84"/>
      <c r="K597" s="96" t="s">
        <v>66</v>
      </c>
      <c r="L597" s="85"/>
      <c r="M597" s="106">
        <f>Assumptions!$D$20</f>
        <v>1.17</v>
      </c>
      <c r="N597" s="84"/>
      <c r="O597" s="102"/>
      <c r="P597" s="103"/>
      <c r="Q597" s="104"/>
      <c r="R597" s="84"/>
      <c r="S597" s="102"/>
      <c r="T597" s="103"/>
      <c r="U597" s="104"/>
      <c r="V597" s="87"/>
      <c r="W597" s="102"/>
      <c r="X597" s="103"/>
      <c r="Y597" s="105"/>
    </row>
    <row r="598" spans="2:25" ht="12">
      <c r="B598" s="84"/>
      <c r="C598" s="96" t="s">
        <v>69</v>
      </c>
      <c r="D598" s="97"/>
      <c r="E598" s="106">
        <f>Assumptions!$B$21</f>
        <v>0</v>
      </c>
      <c r="F598" s="84"/>
      <c r="G598" s="96" t="s">
        <v>69</v>
      </c>
      <c r="H598" s="85"/>
      <c r="I598" s="106">
        <f>Assumptions!$C$21</f>
        <v>0</v>
      </c>
      <c r="J598" s="84"/>
      <c r="K598" s="96" t="s">
        <v>69</v>
      </c>
      <c r="L598" s="85"/>
      <c r="M598" s="106">
        <f>Assumptions!$D$21</f>
        <v>0</v>
      </c>
      <c r="N598" s="84"/>
      <c r="O598" s="102"/>
      <c r="P598" s="103"/>
      <c r="Q598" s="104"/>
      <c r="R598" s="84"/>
      <c r="S598" s="102"/>
      <c r="T598" s="103"/>
      <c r="U598" s="104"/>
      <c r="V598" s="87"/>
      <c r="W598" s="102"/>
      <c r="X598" s="103"/>
      <c r="Y598" s="105"/>
    </row>
    <row r="599" spans="2:25" ht="12">
      <c r="B599" s="84"/>
      <c r="C599" s="96" t="s">
        <v>141</v>
      </c>
      <c r="D599" s="97"/>
      <c r="E599" s="107">
        <f>E596+E597+E598</f>
        <v>0.22</v>
      </c>
      <c r="F599" s="84"/>
      <c r="G599" s="96" t="s">
        <v>141</v>
      </c>
      <c r="H599" s="85"/>
      <c r="I599" s="107">
        <f>I596+I597+I598</f>
        <v>0.87</v>
      </c>
      <c r="J599" s="84"/>
      <c r="K599" s="96" t="s">
        <v>141</v>
      </c>
      <c r="L599" s="85"/>
      <c r="M599" s="107">
        <f>M596+M597+M598</f>
        <v>1.17</v>
      </c>
      <c r="N599" s="84"/>
      <c r="O599" s="96" t="s">
        <v>141</v>
      </c>
      <c r="P599" s="85"/>
      <c r="Q599" s="107">
        <f>Q596+Q597+Q598</f>
        <v>0</v>
      </c>
      <c r="R599" s="84"/>
      <c r="S599" s="96" t="s">
        <v>141</v>
      </c>
      <c r="T599" s="85"/>
      <c r="U599" s="107">
        <f>U596+U597+U598</f>
        <v>0</v>
      </c>
      <c r="V599" s="87"/>
      <c r="W599" s="98" t="s">
        <v>141</v>
      </c>
      <c r="X599" s="88"/>
      <c r="Y599" s="108" t="e">
        <f>Y601/Y595/Y600</f>
        <v>#DIV/0!</v>
      </c>
    </row>
    <row r="600" spans="2:25" ht="12.75" thickBot="1">
      <c r="B600" s="109"/>
      <c r="C600" s="110" t="s">
        <v>142</v>
      </c>
      <c r="D600" s="111"/>
      <c r="E600" s="112">
        <f>$E590</f>
        <v>0</v>
      </c>
      <c r="F600" s="109"/>
      <c r="G600" s="110" t="s">
        <v>142</v>
      </c>
      <c r="H600" s="113"/>
      <c r="I600" s="112">
        <f>$E590</f>
        <v>0</v>
      </c>
      <c r="J600" s="109"/>
      <c r="K600" s="110" t="s">
        <v>142</v>
      </c>
      <c r="L600" s="113"/>
      <c r="M600" s="112">
        <f>$E590</f>
        <v>0</v>
      </c>
      <c r="N600" s="109"/>
      <c r="O600" s="110" t="s">
        <v>142</v>
      </c>
      <c r="P600" s="113"/>
      <c r="Q600" s="112">
        <f>$E590</f>
        <v>0</v>
      </c>
      <c r="R600" s="109"/>
      <c r="S600" s="110" t="s">
        <v>142</v>
      </c>
      <c r="T600" s="113"/>
      <c r="U600" s="112">
        <f>$E590</f>
        <v>0</v>
      </c>
      <c r="V600" s="114"/>
      <c r="W600" s="115" t="s">
        <v>142</v>
      </c>
      <c r="X600" s="116"/>
      <c r="Y600" s="117">
        <f>E590</f>
        <v>0</v>
      </c>
    </row>
    <row r="601" spans="2:25" ht="12.75" thickTop="1">
      <c r="B601" s="118"/>
      <c r="C601" s="119" t="s">
        <v>143</v>
      </c>
      <c r="D601" s="120"/>
      <c r="E601" s="121">
        <f>E600*E599*E595</f>
        <v>0</v>
      </c>
      <c r="F601" s="118"/>
      <c r="G601" s="119" t="s">
        <v>143</v>
      </c>
      <c r="H601" s="122"/>
      <c r="I601" s="121">
        <f>I600*I599*I595</f>
        <v>0</v>
      </c>
      <c r="J601" s="118"/>
      <c r="K601" s="119" t="s">
        <v>143</v>
      </c>
      <c r="L601" s="122"/>
      <c r="M601" s="121">
        <f>M600*M599*M595</f>
        <v>0</v>
      </c>
      <c r="N601" s="118"/>
      <c r="O601" s="119" t="s">
        <v>143</v>
      </c>
      <c r="P601" s="122"/>
      <c r="Q601" s="121">
        <f>Q600*Q599*Q595</f>
        <v>0</v>
      </c>
      <c r="R601" s="118"/>
      <c r="S601" s="119" t="s">
        <v>143</v>
      </c>
      <c r="T601" s="122"/>
      <c r="U601" s="121">
        <f>U600*U599*U595</f>
        <v>0</v>
      </c>
      <c r="V601" s="123"/>
      <c r="W601" s="124" t="s">
        <v>143</v>
      </c>
      <c r="X601" s="125"/>
      <c r="Y601" s="126">
        <f>E601+I601+M601+Q601+U601</f>
        <v>0</v>
      </c>
    </row>
    <row r="602" spans="2:25" ht="12">
      <c r="B602" s="127"/>
      <c r="C602" s="128"/>
      <c r="D602" s="129"/>
      <c r="E602" s="130"/>
      <c r="F602" s="127"/>
      <c r="G602" s="128"/>
      <c r="H602" s="128"/>
      <c r="I602" s="130"/>
      <c r="J602" s="127"/>
      <c r="K602" s="128"/>
      <c r="L602" s="128"/>
      <c r="M602" s="130"/>
      <c r="N602" s="127"/>
      <c r="O602" s="128"/>
      <c r="P602" s="128"/>
      <c r="Q602" s="130"/>
      <c r="R602" s="127"/>
      <c r="S602" s="128"/>
      <c r="T602" s="128"/>
      <c r="U602" s="130"/>
      <c r="V602" s="131"/>
      <c r="W602" s="132"/>
      <c r="X602" s="132"/>
      <c r="Y602" s="133"/>
    </row>
    <row r="603" spans="2:25" ht="12">
      <c r="B603" s="90" t="s">
        <v>147</v>
      </c>
      <c r="C603" s="85"/>
      <c r="D603" s="91"/>
      <c r="E603" s="92"/>
      <c r="F603" s="90" t="s">
        <v>147</v>
      </c>
      <c r="G603" s="85"/>
      <c r="H603" s="91"/>
      <c r="I603" s="92"/>
      <c r="J603" s="90" t="s">
        <v>147</v>
      </c>
      <c r="K603" s="85"/>
      <c r="L603" s="91"/>
      <c r="M603" s="92"/>
      <c r="N603" s="90" t="s">
        <v>147</v>
      </c>
      <c r="O603" s="85"/>
      <c r="P603" s="91"/>
      <c r="Q603" s="92"/>
      <c r="R603" s="90" t="s">
        <v>147</v>
      </c>
      <c r="S603" s="85"/>
      <c r="T603" s="91"/>
      <c r="U603" s="92"/>
      <c r="V603" s="93" t="s">
        <v>147</v>
      </c>
      <c r="W603" s="88"/>
      <c r="X603" s="94"/>
      <c r="Y603" s="95"/>
    </row>
    <row r="604" spans="2:25" ht="12">
      <c r="B604" s="84"/>
      <c r="C604" s="96" t="s">
        <v>139</v>
      </c>
      <c r="D604" s="97"/>
      <c r="E604" s="27">
        <v>0</v>
      </c>
      <c r="F604" s="84"/>
      <c r="G604" s="96" t="s">
        <v>139</v>
      </c>
      <c r="H604" s="85"/>
      <c r="I604" s="27">
        <v>0</v>
      </c>
      <c r="J604" s="84"/>
      <c r="K604" s="96" t="s">
        <v>139</v>
      </c>
      <c r="L604" s="85"/>
      <c r="M604" s="27">
        <v>0</v>
      </c>
      <c r="N604" s="84"/>
      <c r="O604" s="96" t="s">
        <v>139</v>
      </c>
      <c r="P604" s="85"/>
      <c r="Q604" s="27">
        <v>0</v>
      </c>
      <c r="R604" s="84"/>
      <c r="S604" s="96" t="s">
        <v>139</v>
      </c>
      <c r="T604" s="85"/>
      <c r="U604" s="27">
        <v>0</v>
      </c>
      <c r="V604" s="87"/>
      <c r="W604" s="98" t="s">
        <v>139</v>
      </c>
      <c r="X604" s="88"/>
      <c r="Y604" s="99" t="e">
        <f>Y605/(E588+E589)</f>
        <v>#DIV/0!</v>
      </c>
    </row>
    <row r="605" spans="2:25" ht="12">
      <c r="B605" s="84"/>
      <c r="C605" s="96" t="s">
        <v>140</v>
      </c>
      <c r="D605" s="97"/>
      <c r="E605" s="100">
        <f>E604*$E588</f>
        <v>0</v>
      </c>
      <c r="F605" s="84"/>
      <c r="G605" s="96" t="s">
        <v>140</v>
      </c>
      <c r="H605" s="85"/>
      <c r="I605" s="100">
        <f>I604*$E588</f>
        <v>0</v>
      </c>
      <c r="J605" s="84"/>
      <c r="K605" s="96" t="s">
        <v>140</v>
      </c>
      <c r="L605" s="85"/>
      <c r="M605" s="100">
        <f>M604*$E588</f>
        <v>0</v>
      </c>
      <c r="N605" s="84"/>
      <c r="O605" s="96" t="s">
        <v>140</v>
      </c>
      <c r="P605" s="85"/>
      <c r="Q605" s="100">
        <f>Q604*$E589</f>
        <v>0</v>
      </c>
      <c r="R605" s="84"/>
      <c r="S605" s="96" t="s">
        <v>140</v>
      </c>
      <c r="T605" s="85"/>
      <c r="U605" s="100">
        <f>U604*($E588+$E589)</f>
        <v>0</v>
      </c>
      <c r="V605" s="87"/>
      <c r="W605" s="98" t="s">
        <v>140</v>
      </c>
      <c r="X605" s="88"/>
      <c r="Y605" s="101">
        <f>E605+I605+M605+Q605+U605</f>
        <v>0</v>
      </c>
    </row>
    <row r="606" spans="2:25" ht="12">
      <c r="B606" s="84"/>
      <c r="C606" s="96" t="s">
        <v>65</v>
      </c>
      <c r="D606" s="97"/>
      <c r="E606" s="17">
        <v>0</v>
      </c>
      <c r="F606" s="84"/>
      <c r="G606" s="96" t="s">
        <v>65</v>
      </c>
      <c r="H606" s="85"/>
      <c r="I606" s="17">
        <v>0</v>
      </c>
      <c r="J606" s="84"/>
      <c r="K606" s="102"/>
      <c r="L606" s="103"/>
      <c r="M606" s="104"/>
      <c r="N606" s="84"/>
      <c r="O606" s="96" t="s">
        <v>65</v>
      </c>
      <c r="P606" s="85"/>
      <c r="Q606" s="17">
        <v>0</v>
      </c>
      <c r="R606" s="84"/>
      <c r="S606" s="96" t="s">
        <v>141</v>
      </c>
      <c r="T606" s="85"/>
      <c r="U606" s="17">
        <v>0</v>
      </c>
      <c r="V606" s="87"/>
      <c r="W606" s="102"/>
      <c r="X606" s="103"/>
      <c r="Y606" s="134"/>
    </row>
    <row r="607" spans="2:25" ht="12">
      <c r="B607" s="84"/>
      <c r="C607" s="96" t="s">
        <v>66</v>
      </c>
      <c r="D607" s="97"/>
      <c r="E607" s="106">
        <f>Assumptions!$B$22</f>
        <v>0.2</v>
      </c>
      <c r="F607" s="84"/>
      <c r="G607" s="96" t="s">
        <v>66</v>
      </c>
      <c r="H607" s="85"/>
      <c r="I607" s="106">
        <f>Assumptions!$C$22</f>
        <v>1.74</v>
      </c>
      <c r="J607" s="84"/>
      <c r="K607" s="96" t="s">
        <v>66</v>
      </c>
      <c r="L607" s="85"/>
      <c r="M607" s="106">
        <f>Assumptions!$D$22</f>
        <v>2.14</v>
      </c>
      <c r="N607" s="84"/>
      <c r="O607" s="102"/>
      <c r="P607" s="103"/>
      <c r="Q607" s="104"/>
      <c r="R607" s="84"/>
      <c r="S607" s="102"/>
      <c r="T607" s="103"/>
      <c r="U607" s="104"/>
      <c r="V607" s="87"/>
      <c r="W607" s="102"/>
      <c r="X607" s="103"/>
      <c r="Y607" s="134"/>
    </row>
    <row r="608" spans="2:25" ht="12">
      <c r="B608" s="84"/>
      <c r="C608" s="96" t="s">
        <v>69</v>
      </c>
      <c r="D608" s="97"/>
      <c r="E608" s="106">
        <f>Assumptions!$B$23</f>
        <v>0</v>
      </c>
      <c r="F608" s="84"/>
      <c r="G608" s="96" t="s">
        <v>69</v>
      </c>
      <c r="H608" s="85"/>
      <c r="I608" s="106">
        <f>Assumptions!$C$23</f>
        <v>0.13</v>
      </c>
      <c r="J608" s="84"/>
      <c r="K608" s="96" t="s">
        <v>69</v>
      </c>
      <c r="L608" s="85"/>
      <c r="M608" s="106">
        <f>Assumptions!$D$23</f>
        <v>0.13</v>
      </c>
      <c r="N608" s="84"/>
      <c r="O608" s="102"/>
      <c r="P608" s="103"/>
      <c r="Q608" s="104"/>
      <c r="R608" s="84"/>
      <c r="S608" s="102"/>
      <c r="T608" s="103"/>
      <c r="U608" s="104"/>
      <c r="V608" s="87"/>
      <c r="W608" s="102"/>
      <c r="X608" s="103"/>
      <c r="Y608" s="134"/>
    </row>
    <row r="609" spans="2:25" ht="12">
      <c r="B609" s="84"/>
      <c r="C609" s="96" t="s">
        <v>141</v>
      </c>
      <c r="D609" s="97"/>
      <c r="E609" s="107">
        <f>E606+E607+E608</f>
        <v>0.2</v>
      </c>
      <c r="F609" s="84"/>
      <c r="G609" s="96" t="s">
        <v>141</v>
      </c>
      <c r="H609" s="85"/>
      <c r="I609" s="107">
        <f>I606+I607+I608</f>
        <v>1.87</v>
      </c>
      <c r="J609" s="84"/>
      <c r="K609" s="96" t="s">
        <v>141</v>
      </c>
      <c r="L609" s="85"/>
      <c r="M609" s="107">
        <f>M606+M607+M608</f>
        <v>2.27</v>
      </c>
      <c r="N609" s="84"/>
      <c r="O609" s="96" t="s">
        <v>141</v>
      </c>
      <c r="P609" s="85"/>
      <c r="Q609" s="107">
        <f>Q606+Q607+Q608</f>
        <v>0</v>
      </c>
      <c r="R609" s="84"/>
      <c r="S609" s="96" t="s">
        <v>141</v>
      </c>
      <c r="T609" s="85"/>
      <c r="U609" s="107">
        <f>U606+U607+U608</f>
        <v>0</v>
      </c>
      <c r="V609" s="87"/>
      <c r="W609" s="98" t="s">
        <v>141</v>
      </c>
      <c r="X609" s="88"/>
      <c r="Y609" s="108" t="e">
        <f>Y611/Y605/Y610</f>
        <v>#DIV/0!</v>
      </c>
    </row>
    <row r="610" spans="2:25" ht="12.75" thickBot="1">
      <c r="B610" s="109"/>
      <c r="C610" s="110" t="s">
        <v>142</v>
      </c>
      <c r="D610" s="111"/>
      <c r="E610" s="112">
        <f>E600</f>
        <v>0</v>
      </c>
      <c r="F610" s="109"/>
      <c r="G610" s="110" t="s">
        <v>142</v>
      </c>
      <c r="H610" s="113"/>
      <c r="I610" s="112">
        <f>I600</f>
        <v>0</v>
      </c>
      <c r="J610" s="109"/>
      <c r="K610" s="110" t="s">
        <v>142</v>
      </c>
      <c r="L610" s="113"/>
      <c r="M610" s="112">
        <f>M600</f>
        <v>0</v>
      </c>
      <c r="N610" s="109"/>
      <c r="O610" s="110" t="s">
        <v>142</v>
      </c>
      <c r="P610" s="113"/>
      <c r="Q610" s="112">
        <f>Q600</f>
        <v>0</v>
      </c>
      <c r="R610" s="109"/>
      <c r="S610" s="110" t="s">
        <v>142</v>
      </c>
      <c r="T610" s="113"/>
      <c r="U610" s="112">
        <f>U600</f>
        <v>0</v>
      </c>
      <c r="V610" s="114"/>
      <c r="W610" s="115" t="s">
        <v>142</v>
      </c>
      <c r="X610" s="116"/>
      <c r="Y610" s="117">
        <f>Y600</f>
        <v>0</v>
      </c>
    </row>
    <row r="611" spans="2:25" ht="12.75" thickTop="1">
      <c r="B611" s="118"/>
      <c r="C611" s="119" t="s">
        <v>143</v>
      </c>
      <c r="D611" s="120"/>
      <c r="E611" s="121">
        <f>E610*E609*E605</f>
        <v>0</v>
      </c>
      <c r="F611" s="118"/>
      <c r="G611" s="119" t="s">
        <v>143</v>
      </c>
      <c r="H611" s="122"/>
      <c r="I611" s="121">
        <f>I610*I609*I605</f>
        <v>0</v>
      </c>
      <c r="J611" s="118"/>
      <c r="K611" s="119" t="s">
        <v>143</v>
      </c>
      <c r="L611" s="122"/>
      <c r="M611" s="121">
        <f>M610*M609*M605</f>
        <v>0</v>
      </c>
      <c r="N611" s="118"/>
      <c r="O611" s="119" t="s">
        <v>143</v>
      </c>
      <c r="P611" s="122"/>
      <c r="Q611" s="121">
        <f>Q610*Q609*Q605</f>
        <v>0</v>
      </c>
      <c r="R611" s="118"/>
      <c r="S611" s="119" t="s">
        <v>143</v>
      </c>
      <c r="T611" s="122"/>
      <c r="U611" s="121">
        <f>U610*U609*U605</f>
        <v>0</v>
      </c>
      <c r="V611" s="123"/>
      <c r="W611" s="124" t="s">
        <v>143</v>
      </c>
      <c r="X611" s="125"/>
      <c r="Y611" s="135">
        <f>E611+I611+M611+Q611+U611</f>
        <v>0</v>
      </c>
    </row>
    <row r="612" spans="2:25" ht="12">
      <c r="B612" s="127"/>
      <c r="C612" s="128"/>
      <c r="D612" s="129"/>
      <c r="E612" s="130"/>
      <c r="F612" s="127"/>
      <c r="G612" s="128"/>
      <c r="H612" s="128"/>
      <c r="I612" s="130"/>
      <c r="J612" s="127"/>
      <c r="K612" s="128"/>
      <c r="L612" s="128"/>
      <c r="M612" s="130"/>
      <c r="N612" s="127"/>
      <c r="O612" s="128"/>
      <c r="P612" s="128"/>
      <c r="Q612" s="130"/>
      <c r="R612" s="127"/>
      <c r="S612" s="128"/>
      <c r="T612" s="128"/>
      <c r="U612" s="130"/>
      <c r="V612" s="131"/>
      <c r="W612" s="132"/>
      <c r="X612" s="132"/>
      <c r="Y612" s="133"/>
    </row>
    <row r="613" spans="2:25" ht="12">
      <c r="B613" s="90" t="s">
        <v>148</v>
      </c>
      <c r="C613" s="85"/>
      <c r="D613" s="91"/>
      <c r="E613" s="92"/>
      <c r="F613" s="90" t="s">
        <v>148</v>
      </c>
      <c r="G613" s="85"/>
      <c r="H613" s="91"/>
      <c r="I613" s="92"/>
      <c r="J613" s="90" t="s">
        <v>148</v>
      </c>
      <c r="K613" s="85"/>
      <c r="L613" s="91"/>
      <c r="M613" s="92"/>
      <c r="N613" s="90" t="s">
        <v>148</v>
      </c>
      <c r="O613" s="85"/>
      <c r="P613" s="91"/>
      <c r="Q613" s="92"/>
      <c r="R613" s="90" t="s">
        <v>148</v>
      </c>
      <c r="S613" s="85"/>
      <c r="T613" s="91"/>
      <c r="U613" s="92"/>
      <c r="V613" s="93" t="s">
        <v>148</v>
      </c>
      <c r="W613" s="88"/>
      <c r="X613" s="94"/>
      <c r="Y613" s="95"/>
    </row>
    <row r="614" spans="2:25" ht="12">
      <c r="B614" s="84"/>
      <c r="C614" s="96" t="s">
        <v>139</v>
      </c>
      <c r="D614" s="97"/>
      <c r="E614" s="27">
        <v>0</v>
      </c>
      <c r="F614" s="84"/>
      <c r="G614" s="96" t="s">
        <v>139</v>
      </c>
      <c r="H614" s="85"/>
      <c r="I614" s="27">
        <v>0</v>
      </c>
      <c r="J614" s="84"/>
      <c r="K614" s="96" t="s">
        <v>139</v>
      </c>
      <c r="L614" s="85"/>
      <c r="M614" s="27">
        <v>0</v>
      </c>
      <c r="N614" s="84"/>
      <c r="O614" s="96" t="s">
        <v>139</v>
      </c>
      <c r="P614" s="85"/>
      <c r="Q614" s="27">
        <v>0</v>
      </c>
      <c r="R614" s="84"/>
      <c r="S614" s="96" t="s">
        <v>139</v>
      </c>
      <c r="T614" s="85"/>
      <c r="U614" s="27">
        <v>0</v>
      </c>
      <c r="V614" s="87"/>
      <c r="W614" s="98" t="s">
        <v>139</v>
      </c>
      <c r="X614" s="88"/>
      <c r="Y614" s="99" t="e">
        <f>Y615/(E588+E589)</f>
        <v>#DIV/0!</v>
      </c>
    </row>
    <row r="615" spans="2:25" ht="12">
      <c r="B615" s="84"/>
      <c r="C615" s="96" t="s">
        <v>140</v>
      </c>
      <c r="D615" s="97"/>
      <c r="E615" s="100">
        <f>E614*$E588</f>
        <v>0</v>
      </c>
      <c r="F615" s="84"/>
      <c r="G615" s="96" t="s">
        <v>140</v>
      </c>
      <c r="H615" s="85"/>
      <c r="I615" s="100">
        <f>I614*$E588</f>
        <v>0</v>
      </c>
      <c r="J615" s="84"/>
      <c r="K615" s="96" t="s">
        <v>140</v>
      </c>
      <c r="L615" s="85"/>
      <c r="M615" s="100">
        <f>M614*$E588</f>
        <v>0</v>
      </c>
      <c r="N615" s="84"/>
      <c r="O615" s="96" t="s">
        <v>140</v>
      </c>
      <c r="P615" s="85"/>
      <c r="Q615" s="100">
        <f>Q614*$E589</f>
        <v>0</v>
      </c>
      <c r="R615" s="84"/>
      <c r="S615" s="96" t="s">
        <v>140</v>
      </c>
      <c r="T615" s="85"/>
      <c r="U615" s="100">
        <f>U614*($E588+$E589)</f>
        <v>0</v>
      </c>
      <c r="V615" s="87"/>
      <c r="W615" s="98" t="s">
        <v>140</v>
      </c>
      <c r="X615" s="88"/>
      <c r="Y615" s="101">
        <f>E615+I615+M615+Q615+U615</f>
        <v>0</v>
      </c>
    </row>
    <row r="616" spans="2:25" ht="12">
      <c r="B616" s="84"/>
      <c r="C616" s="96" t="s">
        <v>65</v>
      </c>
      <c r="D616" s="97"/>
      <c r="E616" s="17">
        <v>0</v>
      </c>
      <c r="F616" s="84"/>
      <c r="G616" s="96" t="s">
        <v>65</v>
      </c>
      <c r="H616" s="85"/>
      <c r="I616" s="17">
        <v>0</v>
      </c>
      <c r="J616" s="84"/>
      <c r="K616" s="102"/>
      <c r="L616" s="103"/>
      <c r="M616" s="104"/>
      <c r="N616" s="84"/>
      <c r="O616" s="96" t="s">
        <v>65</v>
      </c>
      <c r="P616" s="85"/>
      <c r="Q616" s="17">
        <v>0</v>
      </c>
      <c r="R616" s="84"/>
      <c r="S616" s="96" t="s">
        <v>141</v>
      </c>
      <c r="T616" s="85"/>
      <c r="U616" s="17">
        <v>0</v>
      </c>
      <c r="V616" s="87"/>
      <c r="W616" s="102"/>
      <c r="X616" s="103"/>
      <c r="Y616" s="134"/>
    </row>
    <row r="617" spans="2:25" ht="12">
      <c r="B617" s="84"/>
      <c r="C617" s="96" t="s">
        <v>66</v>
      </c>
      <c r="D617" s="97"/>
      <c r="E617" s="106">
        <f>Assumptions!$B$24</f>
        <v>0.05</v>
      </c>
      <c r="F617" s="84"/>
      <c r="G617" s="96" t="s">
        <v>66</v>
      </c>
      <c r="H617" s="85"/>
      <c r="I617" s="106">
        <f>Assumptions!$C$24</f>
        <v>0.29</v>
      </c>
      <c r="J617" s="84"/>
      <c r="K617" s="96" t="s">
        <v>66</v>
      </c>
      <c r="L617" s="85"/>
      <c r="M617" s="106">
        <f>Assumptions!$D$24</f>
        <v>0.58</v>
      </c>
      <c r="N617" s="84"/>
      <c r="O617" s="102"/>
      <c r="P617" s="103"/>
      <c r="Q617" s="104"/>
      <c r="R617" s="84"/>
      <c r="S617" s="102"/>
      <c r="T617" s="103"/>
      <c r="U617" s="104"/>
      <c r="V617" s="87"/>
      <c r="W617" s="102"/>
      <c r="X617" s="103"/>
      <c r="Y617" s="134"/>
    </row>
    <row r="618" spans="2:25" ht="12">
      <c r="B618" s="84"/>
      <c r="C618" s="96" t="s">
        <v>69</v>
      </c>
      <c r="D618" s="97"/>
      <c r="E618" s="106">
        <f>Assumptions!$B$25</f>
        <v>0</v>
      </c>
      <c r="F618" s="84"/>
      <c r="G618" s="96" t="s">
        <v>69</v>
      </c>
      <c r="H618" s="85"/>
      <c r="I618" s="106">
        <f>Assumptions!$C$25</f>
        <v>0</v>
      </c>
      <c r="J618" s="84"/>
      <c r="K618" s="96" t="s">
        <v>69</v>
      </c>
      <c r="L618" s="85"/>
      <c r="M618" s="106">
        <f>Assumptions!$D$25</f>
        <v>0</v>
      </c>
      <c r="N618" s="84"/>
      <c r="O618" s="102"/>
      <c r="P618" s="103"/>
      <c r="Q618" s="104"/>
      <c r="R618" s="84"/>
      <c r="S618" s="102"/>
      <c r="T618" s="103"/>
      <c r="U618" s="104"/>
      <c r="V618" s="87"/>
      <c r="W618" s="102"/>
      <c r="X618" s="103"/>
      <c r="Y618" s="134"/>
    </row>
    <row r="619" spans="2:25" ht="12">
      <c r="B619" s="84"/>
      <c r="C619" s="96" t="s">
        <v>141</v>
      </c>
      <c r="D619" s="97"/>
      <c r="E619" s="107">
        <f>E616+E617+E618</f>
        <v>0.05</v>
      </c>
      <c r="F619" s="84"/>
      <c r="G619" s="96" t="s">
        <v>141</v>
      </c>
      <c r="H619" s="85"/>
      <c r="I619" s="107">
        <f>I616+I617+I618</f>
        <v>0.29</v>
      </c>
      <c r="J619" s="84"/>
      <c r="K619" s="96" t="s">
        <v>141</v>
      </c>
      <c r="L619" s="85"/>
      <c r="M619" s="107">
        <f>M616+M617+M618</f>
        <v>0.58</v>
      </c>
      <c r="N619" s="84"/>
      <c r="O619" s="96" t="s">
        <v>141</v>
      </c>
      <c r="P619" s="85"/>
      <c r="Q619" s="107">
        <f>Q616+Q617+Q618</f>
        <v>0</v>
      </c>
      <c r="R619" s="84"/>
      <c r="S619" s="96" t="s">
        <v>141</v>
      </c>
      <c r="T619" s="85"/>
      <c r="U619" s="107">
        <f>U616+U617+U618</f>
        <v>0</v>
      </c>
      <c r="V619" s="87"/>
      <c r="W619" s="98" t="s">
        <v>141</v>
      </c>
      <c r="X619" s="88"/>
      <c r="Y619" s="108" t="e">
        <f>Y621/Y615/Y620</f>
        <v>#DIV/0!</v>
      </c>
    </row>
    <row r="620" spans="2:25" ht="12.75" thickBot="1">
      <c r="B620" s="109"/>
      <c r="C620" s="110" t="s">
        <v>142</v>
      </c>
      <c r="D620" s="111"/>
      <c r="E620" s="112">
        <f>E610</f>
        <v>0</v>
      </c>
      <c r="F620" s="109"/>
      <c r="G620" s="110" t="s">
        <v>142</v>
      </c>
      <c r="H620" s="113"/>
      <c r="I620" s="112">
        <f>I610</f>
        <v>0</v>
      </c>
      <c r="J620" s="109"/>
      <c r="K620" s="110" t="s">
        <v>142</v>
      </c>
      <c r="L620" s="113"/>
      <c r="M620" s="112">
        <f>M610</f>
        <v>0</v>
      </c>
      <c r="N620" s="109"/>
      <c r="O620" s="110" t="s">
        <v>142</v>
      </c>
      <c r="P620" s="113"/>
      <c r="Q620" s="112">
        <f>Q610</f>
        <v>0</v>
      </c>
      <c r="R620" s="109"/>
      <c r="S620" s="110" t="s">
        <v>142</v>
      </c>
      <c r="T620" s="113"/>
      <c r="U620" s="112">
        <f>U610</f>
        <v>0</v>
      </c>
      <c r="V620" s="114"/>
      <c r="W620" s="115" t="s">
        <v>142</v>
      </c>
      <c r="X620" s="116"/>
      <c r="Y620" s="117">
        <f>Y610</f>
        <v>0</v>
      </c>
    </row>
    <row r="621" spans="2:25" ht="13.5" thickBot="1" thickTop="1">
      <c r="B621" s="84"/>
      <c r="C621" s="96" t="s">
        <v>143</v>
      </c>
      <c r="D621" s="97"/>
      <c r="E621" s="136">
        <f>E620*E619*E615</f>
        <v>0</v>
      </c>
      <c r="F621" s="84"/>
      <c r="G621" s="96" t="s">
        <v>143</v>
      </c>
      <c r="H621" s="85"/>
      <c r="I621" s="136">
        <f>I620*I619*I615</f>
        <v>0</v>
      </c>
      <c r="J621" s="84"/>
      <c r="K621" s="96" t="s">
        <v>143</v>
      </c>
      <c r="L621" s="85"/>
      <c r="M621" s="136">
        <f>M620*M619*M615</f>
        <v>0</v>
      </c>
      <c r="N621" s="84"/>
      <c r="O621" s="96" t="s">
        <v>143</v>
      </c>
      <c r="P621" s="85"/>
      <c r="Q621" s="136">
        <f>Q620*Q619*Q615</f>
        <v>0</v>
      </c>
      <c r="R621" s="84"/>
      <c r="S621" s="96" t="s">
        <v>143</v>
      </c>
      <c r="T621" s="85"/>
      <c r="U621" s="136">
        <f>U620*U619*U615</f>
        <v>0</v>
      </c>
      <c r="V621" s="87"/>
      <c r="W621" s="98" t="s">
        <v>143</v>
      </c>
      <c r="X621" s="88"/>
      <c r="Y621" s="135">
        <f>E621+I621+M621+Q621+U621</f>
        <v>0</v>
      </c>
    </row>
    <row r="622" spans="2:25" ht="12">
      <c r="B622" s="137"/>
      <c r="C622" s="138"/>
      <c r="D622" s="139"/>
      <c r="E622" s="140"/>
      <c r="F622" s="137"/>
      <c r="G622" s="138"/>
      <c r="H622" s="138"/>
      <c r="I622" s="140"/>
      <c r="J622" s="137"/>
      <c r="K622" s="138"/>
      <c r="L622" s="138"/>
      <c r="M622" s="140"/>
      <c r="N622" s="137"/>
      <c r="O622" s="138"/>
      <c r="P622" s="138"/>
      <c r="Q622" s="140"/>
      <c r="R622" s="137"/>
      <c r="S622" s="138"/>
      <c r="T622" s="138"/>
      <c r="U622" s="140"/>
      <c r="V622" s="137"/>
      <c r="W622" s="138"/>
      <c r="X622" s="138"/>
      <c r="Y622" s="140"/>
    </row>
    <row r="623" spans="2:25" ht="12">
      <c r="B623" s="93" t="s">
        <v>191</v>
      </c>
      <c r="C623" s="88"/>
      <c r="D623" s="94"/>
      <c r="E623" s="95"/>
      <c r="F623" s="93" t="s">
        <v>191</v>
      </c>
      <c r="G623" s="88"/>
      <c r="H623" s="94"/>
      <c r="I623" s="95"/>
      <c r="J623" s="93" t="s">
        <v>191</v>
      </c>
      <c r="K623" s="88"/>
      <c r="L623" s="94"/>
      <c r="M623" s="95"/>
      <c r="N623" s="93" t="s">
        <v>191</v>
      </c>
      <c r="O623" s="88"/>
      <c r="P623" s="94"/>
      <c r="Q623" s="95"/>
      <c r="R623" s="93" t="s">
        <v>191</v>
      </c>
      <c r="S623" s="88"/>
      <c r="T623" s="94"/>
      <c r="U623" s="95"/>
      <c r="V623" s="93" t="s">
        <v>191</v>
      </c>
      <c r="W623" s="88"/>
      <c r="X623" s="94"/>
      <c r="Y623" s="95"/>
    </row>
    <row r="624" spans="2:25" ht="12">
      <c r="B624" s="93"/>
      <c r="C624" s="98" t="s">
        <v>183</v>
      </c>
      <c r="D624" s="141"/>
      <c r="E624" s="142">
        <f>E595*E596*E600</f>
        <v>0</v>
      </c>
      <c r="F624" s="143"/>
      <c r="G624" s="98" t="s">
        <v>183</v>
      </c>
      <c r="H624" s="141"/>
      <c r="I624" s="142">
        <f>I595*I596*I600</f>
        <v>0</v>
      </c>
      <c r="J624" s="143"/>
      <c r="K624" s="98" t="s">
        <v>183</v>
      </c>
      <c r="L624" s="141"/>
      <c r="M624" s="142">
        <f>M595*M596*M600</f>
        <v>0</v>
      </c>
      <c r="N624" s="143"/>
      <c r="O624" s="98" t="s">
        <v>183</v>
      </c>
      <c r="P624" s="141"/>
      <c r="Q624" s="142">
        <f>Q595*Q596*Q600</f>
        <v>0</v>
      </c>
      <c r="R624" s="143"/>
      <c r="S624" s="98" t="s">
        <v>183</v>
      </c>
      <c r="T624" s="141"/>
      <c r="U624" s="142">
        <f>U595*U596*U600</f>
        <v>0</v>
      </c>
      <c r="V624" s="143"/>
      <c r="W624" s="98" t="s">
        <v>183</v>
      </c>
      <c r="X624" s="94"/>
      <c r="Y624" s="142">
        <f>E624+I624+M624+Q624+U624</f>
        <v>0</v>
      </c>
    </row>
    <row r="625" spans="2:25" ht="12">
      <c r="B625" s="93"/>
      <c r="C625" s="98" t="s">
        <v>184</v>
      </c>
      <c r="D625" s="141"/>
      <c r="E625" s="142">
        <f>E605*E606*E610</f>
        <v>0</v>
      </c>
      <c r="F625" s="143"/>
      <c r="G625" s="98" t="s">
        <v>184</v>
      </c>
      <c r="H625" s="141"/>
      <c r="I625" s="142">
        <f>I605*I606*I610</f>
        <v>0</v>
      </c>
      <c r="J625" s="143"/>
      <c r="K625" s="98" t="s">
        <v>184</v>
      </c>
      <c r="L625" s="141"/>
      <c r="M625" s="142">
        <f>M605*M606*M610</f>
        <v>0</v>
      </c>
      <c r="N625" s="143"/>
      <c r="O625" s="98" t="s">
        <v>184</v>
      </c>
      <c r="P625" s="141"/>
      <c r="Q625" s="142">
        <f>Q605*Q606*Q610</f>
        <v>0</v>
      </c>
      <c r="R625" s="143"/>
      <c r="S625" s="98" t="s">
        <v>184</v>
      </c>
      <c r="T625" s="141"/>
      <c r="U625" s="142">
        <f>U605*U606*U610</f>
        <v>0</v>
      </c>
      <c r="V625" s="143"/>
      <c r="W625" s="98" t="s">
        <v>184</v>
      </c>
      <c r="X625" s="94"/>
      <c r="Y625" s="142">
        <f aca="true" t="shared" si="11" ref="Y625:Y632">E625+I625+M625+Q625+U625</f>
        <v>0</v>
      </c>
    </row>
    <row r="626" spans="2:25" ht="12">
      <c r="B626" s="93"/>
      <c r="C626" s="98" t="s">
        <v>185</v>
      </c>
      <c r="D626" s="141"/>
      <c r="E626" s="142">
        <f>E615*E616*E620</f>
        <v>0</v>
      </c>
      <c r="F626" s="143"/>
      <c r="G626" s="98" t="s">
        <v>185</v>
      </c>
      <c r="H626" s="141"/>
      <c r="I626" s="142">
        <f>I615*I616*I620</f>
        <v>0</v>
      </c>
      <c r="J626" s="143"/>
      <c r="K626" s="98" t="s">
        <v>185</v>
      </c>
      <c r="L626" s="141"/>
      <c r="M626" s="142">
        <f>M615*M616*M620</f>
        <v>0</v>
      </c>
      <c r="N626" s="143"/>
      <c r="O626" s="98" t="s">
        <v>185</v>
      </c>
      <c r="P626" s="141"/>
      <c r="Q626" s="142">
        <f>Q615*Q616*Q620</f>
        <v>0</v>
      </c>
      <c r="R626" s="143"/>
      <c r="S626" s="98" t="s">
        <v>185</v>
      </c>
      <c r="T626" s="141"/>
      <c r="U626" s="142">
        <f>U615*U616*U620</f>
        <v>0</v>
      </c>
      <c r="V626" s="143"/>
      <c r="W626" s="98" t="s">
        <v>185</v>
      </c>
      <c r="X626" s="94"/>
      <c r="Y626" s="142">
        <f t="shared" si="11"/>
        <v>0</v>
      </c>
    </row>
    <row r="627" spans="2:25" ht="12">
      <c r="B627" s="93"/>
      <c r="C627" s="98" t="s">
        <v>192</v>
      </c>
      <c r="D627" s="141"/>
      <c r="E627" s="142">
        <f>E595*E597*E600</f>
        <v>0</v>
      </c>
      <c r="F627" s="143"/>
      <c r="G627" s="98" t="s">
        <v>192</v>
      </c>
      <c r="H627" s="141"/>
      <c r="I627" s="142">
        <f>I595*I597*I600</f>
        <v>0</v>
      </c>
      <c r="J627" s="143"/>
      <c r="K627" s="98" t="s">
        <v>192</v>
      </c>
      <c r="L627" s="141"/>
      <c r="M627" s="142">
        <f>M595*M597*M600</f>
        <v>0</v>
      </c>
      <c r="N627" s="143"/>
      <c r="O627" s="98" t="s">
        <v>192</v>
      </c>
      <c r="P627" s="141"/>
      <c r="Q627" s="142">
        <f>Q595*Q597*Q600</f>
        <v>0</v>
      </c>
      <c r="R627" s="143"/>
      <c r="S627" s="98" t="s">
        <v>192</v>
      </c>
      <c r="T627" s="141"/>
      <c r="U627" s="142">
        <f>U595*U597*U600</f>
        <v>0</v>
      </c>
      <c r="V627" s="143"/>
      <c r="W627" s="98" t="s">
        <v>192</v>
      </c>
      <c r="X627" s="94"/>
      <c r="Y627" s="142">
        <f t="shared" si="11"/>
        <v>0</v>
      </c>
    </row>
    <row r="628" spans="2:25" ht="12">
      <c r="B628" s="93"/>
      <c r="C628" s="98" t="s">
        <v>193</v>
      </c>
      <c r="D628" s="141"/>
      <c r="E628" s="142">
        <f>E605*E607*E610</f>
        <v>0</v>
      </c>
      <c r="F628" s="143"/>
      <c r="G628" s="98" t="s">
        <v>193</v>
      </c>
      <c r="H628" s="141"/>
      <c r="I628" s="142">
        <f>I605*I607*I610</f>
        <v>0</v>
      </c>
      <c r="J628" s="143"/>
      <c r="K628" s="98" t="s">
        <v>193</v>
      </c>
      <c r="L628" s="141"/>
      <c r="M628" s="142">
        <f>M605*M607*M610</f>
        <v>0</v>
      </c>
      <c r="N628" s="143"/>
      <c r="O628" s="98" t="s">
        <v>193</v>
      </c>
      <c r="P628" s="141"/>
      <c r="Q628" s="142">
        <f>Q605*Q607*Q610</f>
        <v>0</v>
      </c>
      <c r="R628" s="143"/>
      <c r="S628" s="98" t="s">
        <v>193</v>
      </c>
      <c r="T628" s="141"/>
      <c r="U628" s="142">
        <f>U605*U607*U610</f>
        <v>0</v>
      </c>
      <c r="V628" s="143"/>
      <c r="W628" s="98" t="s">
        <v>193</v>
      </c>
      <c r="X628" s="94"/>
      <c r="Y628" s="142">
        <f t="shared" si="11"/>
        <v>0</v>
      </c>
    </row>
    <row r="629" spans="2:25" ht="12">
      <c r="B629" s="93"/>
      <c r="C629" s="98" t="s">
        <v>194</v>
      </c>
      <c r="D629" s="141"/>
      <c r="E629" s="142">
        <f>E615*E617*E620</f>
        <v>0</v>
      </c>
      <c r="F629" s="143"/>
      <c r="G629" s="98" t="s">
        <v>194</v>
      </c>
      <c r="H629" s="141"/>
      <c r="I629" s="142">
        <f>I615*I617*I620</f>
        <v>0</v>
      </c>
      <c r="J629" s="143"/>
      <c r="K629" s="98" t="s">
        <v>194</v>
      </c>
      <c r="L629" s="141"/>
      <c r="M629" s="142">
        <f>M615*M617*M620</f>
        <v>0</v>
      </c>
      <c r="N629" s="143"/>
      <c r="O629" s="98" t="s">
        <v>194</v>
      </c>
      <c r="P629" s="141"/>
      <c r="Q629" s="142">
        <f>Q615*Q617*Q620</f>
        <v>0</v>
      </c>
      <c r="R629" s="143"/>
      <c r="S629" s="98" t="s">
        <v>194</v>
      </c>
      <c r="T629" s="141"/>
      <c r="U629" s="142">
        <f>U615*U617*U620</f>
        <v>0</v>
      </c>
      <c r="V629" s="143"/>
      <c r="W629" s="98" t="s">
        <v>194</v>
      </c>
      <c r="X629" s="94"/>
      <c r="Y629" s="142">
        <f t="shared" si="11"/>
        <v>0</v>
      </c>
    </row>
    <row r="630" spans="2:25" ht="12">
      <c r="B630" s="93"/>
      <c r="C630" s="98" t="s">
        <v>195</v>
      </c>
      <c r="D630" s="141"/>
      <c r="E630" s="142">
        <f>E595*E598*E600</f>
        <v>0</v>
      </c>
      <c r="F630" s="143"/>
      <c r="G630" s="98" t="s">
        <v>195</v>
      </c>
      <c r="H630" s="141"/>
      <c r="I630" s="142">
        <f>I595*I598*I600</f>
        <v>0</v>
      </c>
      <c r="J630" s="143"/>
      <c r="K630" s="98" t="s">
        <v>195</v>
      </c>
      <c r="L630" s="141"/>
      <c r="M630" s="142">
        <f>M595*M598*M600</f>
        <v>0</v>
      </c>
      <c r="N630" s="143"/>
      <c r="O630" s="98" t="s">
        <v>195</v>
      </c>
      <c r="P630" s="141"/>
      <c r="Q630" s="142">
        <f>Q595*Q598*Q600</f>
        <v>0</v>
      </c>
      <c r="R630" s="143"/>
      <c r="S630" s="98" t="s">
        <v>195</v>
      </c>
      <c r="T630" s="141"/>
      <c r="U630" s="142">
        <f>U595*U598*U600</f>
        <v>0</v>
      </c>
      <c r="V630" s="143"/>
      <c r="W630" s="98" t="s">
        <v>195</v>
      </c>
      <c r="X630" s="94"/>
      <c r="Y630" s="142">
        <f t="shared" si="11"/>
        <v>0</v>
      </c>
    </row>
    <row r="631" spans="2:25" ht="12">
      <c r="B631" s="144"/>
      <c r="C631" s="98" t="s">
        <v>196</v>
      </c>
      <c r="D631" s="98"/>
      <c r="E631" s="142">
        <f>E605*E608*E610</f>
        <v>0</v>
      </c>
      <c r="F631" s="145"/>
      <c r="G631" s="98" t="s">
        <v>196</v>
      </c>
      <c r="H631" s="98"/>
      <c r="I631" s="142">
        <f>I605*I608*I610</f>
        <v>0</v>
      </c>
      <c r="J631" s="145"/>
      <c r="K631" s="98" t="s">
        <v>196</v>
      </c>
      <c r="L631" s="98"/>
      <c r="M631" s="142">
        <f>M605*M608*M610</f>
        <v>0</v>
      </c>
      <c r="N631" s="145"/>
      <c r="O631" s="98" t="s">
        <v>196</v>
      </c>
      <c r="P631" s="98"/>
      <c r="Q631" s="142">
        <f>Q605*Q608*Q610</f>
        <v>0</v>
      </c>
      <c r="R631" s="145"/>
      <c r="S631" s="98" t="s">
        <v>196</v>
      </c>
      <c r="T631" s="98"/>
      <c r="U631" s="142">
        <f>U605*U608*U610</f>
        <v>0</v>
      </c>
      <c r="V631" s="145"/>
      <c r="W631" s="98" t="s">
        <v>196</v>
      </c>
      <c r="X631" s="146"/>
      <c r="Y631" s="142">
        <f t="shared" si="11"/>
        <v>0</v>
      </c>
    </row>
    <row r="632" spans="2:25" ht="12.75" thickBot="1">
      <c r="B632" s="147"/>
      <c r="C632" s="115" t="s">
        <v>197</v>
      </c>
      <c r="D632" s="115"/>
      <c r="E632" s="148">
        <f>E615*E618*E620</f>
        <v>0</v>
      </c>
      <c r="F632" s="149"/>
      <c r="G632" s="115" t="s">
        <v>197</v>
      </c>
      <c r="H632" s="115"/>
      <c r="I632" s="148">
        <f>I615*I618*I620</f>
        <v>0</v>
      </c>
      <c r="J632" s="149"/>
      <c r="K632" s="115" t="s">
        <v>197</v>
      </c>
      <c r="L632" s="115"/>
      <c r="M632" s="148">
        <f>M615*M618*M620</f>
        <v>0</v>
      </c>
      <c r="N632" s="149"/>
      <c r="O632" s="115" t="s">
        <v>197</v>
      </c>
      <c r="P632" s="115"/>
      <c r="Q632" s="148">
        <f>Q615*Q618*Q620</f>
        <v>0</v>
      </c>
      <c r="R632" s="149"/>
      <c r="S632" s="115" t="s">
        <v>197</v>
      </c>
      <c r="T632" s="115"/>
      <c r="U632" s="148">
        <f>U615*U618*U620</f>
        <v>0</v>
      </c>
      <c r="V632" s="149"/>
      <c r="W632" s="115" t="s">
        <v>197</v>
      </c>
      <c r="X632" s="150"/>
      <c r="Y632" s="148">
        <f t="shared" si="11"/>
        <v>0</v>
      </c>
    </row>
    <row r="633" spans="2:25" ht="13.5" thickBot="1" thickTop="1">
      <c r="B633" s="151"/>
      <c r="C633" s="152" t="s">
        <v>143</v>
      </c>
      <c r="D633" s="152"/>
      <c r="E633" s="153">
        <f>SUM(E624:E632)</f>
        <v>0</v>
      </c>
      <c r="F633" s="154"/>
      <c r="G633" s="155" t="s">
        <v>143</v>
      </c>
      <c r="H633" s="155"/>
      <c r="I633" s="153">
        <f>SUM(I624:I632)</f>
        <v>0</v>
      </c>
      <c r="J633" s="154"/>
      <c r="K633" s="155" t="s">
        <v>143</v>
      </c>
      <c r="L633" s="155"/>
      <c r="M633" s="153">
        <f>SUM(M624:M632)</f>
        <v>0</v>
      </c>
      <c r="N633" s="154"/>
      <c r="O633" s="155" t="s">
        <v>143</v>
      </c>
      <c r="P633" s="156"/>
      <c r="Q633" s="153">
        <f>SUM(Q624:Q632)</f>
        <v>0</v>
      </c>
      <c r="R633" s="154"/>
      <c r="S633" s="155" t="s">
        <v>143</v>
      </c>
      <c r="T633" s="156"/>
      <c r="U633" s="153">
        <f>SUM(U624:U632)</f>
        <v>0</v>
      </c>
      <c r="V633" s="154"/>
      <c r="W633" s="155" t="s">
        <v>143</v>
      </c>
      <c r="X633" s="156"/>
      <c r="Y633" s="153">
        <f>SUM(Y624:Y632)</f>
        <v>0</v>
      </c>
    </row>
    <row r="639" ht="12.75" thickBot="1"/>
    <row r="640" spans="2:25" ht="12">
      <c r="B640" s="72" t="s">
        <v>149</v>
      </c>
      <c r="C640" s="73"/>
      <c r="D640" s="74"/>
      <c r="E640" s="406" t="str">
        <f>Assumptions!N$4</f>
        <v>M</v>
      </c>
      <c r="F640" s="406"/>
      <c r="G640" s="407"/>
      <c r="Y640" s="34" t="s">
        <v>173</v>
      </c>
    </row>
    <row r="641" spans="2:7" ht="12">
      <c r="B641" s="76" t="s">
        <v>71</v>
      </c>
      <c r="C641" s="77"/>
      <c r="D641" s="78"/>
      <c r="E641" s="408">
        <f>Assumptions!N$5</f>
        <v>0</v>
      </c>
      <c r="F641" s="408"/>
      <c r="G641" s="409"/>
    </row>
    <row r="642" spans="2:7" ht="12">
      <c r="B642" s="79" t="s">
        <v>72</v>
      </c>
      <c r="C642" s="80"/>
      <c r="D642" s="81"/>
      <c r="E642" s="408">
        <f>Assumptions!N$6</f>
        <v>0</v>
      </c>
      <c r="F642" s="408"/>
      <c r="G642" s="409"/>
    </row>
    <row r="643" spans="2:9" ht="12.75" thickBot="1">
      <c r="B643" s="82" t="s">
        <v>142</v>
      </c>
      <c r="C643" s="80"/>
      <c r="D643" s="81"/>
      <c r="E643" s="410">
        <f>Assumptions!N$7</f>
        <v>0</v>
      </c>
      <c r="F643" s="410"/>
      <c r="G643" s="411"/>
      <c r="H643" s="83"/>
      <c r="I643" s="83"/>
    </row>
    <row r="644" spans="2:25" ht="12.75" thickBot="1">
      <c r="B644" s="403" t="s">
        <v>144</v>
      </c>
      <c r="C644" s="404"/>
      <c r="D644" s="404"/>
      <c r="E644" s="405"/>
      <c r="F644" s="403" t="s">
        <v>145</v>
      </c>
      <c r="G644" s="404"/>
      <c r="H644" s="404"/>
      <c r="I644" s="405"/>
      <c r="J644" s="403" t="s">
        <v>150</v>
      </c>
      <c r="K644" s="404"/>
      <c r="L644" s="404"/>
      <c r="M644" s="405"/>
      <c r="N644" s="403" t="s">
        <v>70</v>
      </c>
      <c r="O644" s="404"/>
      <c r="P644" s="404"/>
      <c r="Q644" s="405"/>
      <c r="R644" s="403" t="s">
        <v>86</v>
      </c>
      <c r="S644" s="404"/>
      <c r="T644" s="404"/>
      <c r="U644" s="405"/>
      <c r="V644" s="403" t="s">
        <v>190</v>
      </c>
      <c r="W644" s="404"/>
      <c r="X644" s="404"/>
      <c r="Y644" s="405"/>
    </row>
    <row r="645" spans="2:25" ht="12">
      <c r="B645" s="84"/>
      <c r="C645" s="85"/>
      <c r="D645" s="85"/>
      <c r="E645" s="86"/>
      <c r="F645" s="84"/>
      <c r="G645" s="85"/>
      <c r="H645" s="85"/>
      <c r="I645" s="86"/>
      <c r="J645" s="84"/>
      <c r="K645" s="85"/>
      <c r="L645" s="85"/>
      <c r="M645" s="86"/>
      <c r="N645" s="84"/>
      <c r="O645" s="85"/>
      <c r="P645" s="85"/>
      <c r="Q645" s="86"/>
      <c r="R645" s="84"/>
      <c r="S645" s="85"/>
      <c r="T645" s="85"/>
      <c r="U645" s="86"/>
      <c r="V645" s="87"/>
      <c r="W645" s="88"/>
      <c r="X645" s="88"/>
      <c r="Y645" s="89"/>
    </row>
    <row r="646" spans="2:25" ht="12">
      <c r="B646" s="90" t="s">
        <v>146</v>
      </c>
      <c r="C646" s="85"/>
      <c r="D646" s="91"/>
      <c r="E646" s="92"/>
      <c r="F646" s="90" t="s">
        <v>146</v>
      </c>
      <c r="G646" s="85"/>
      <c r="H646" s="91"/>
      <c r="I646" s="92"/>
      <c r="J646" s="90" t="s">
        <v>146</v>
      </c>
      <c r="K646" s="85"/>
      <c r="L646" s="91"/>
      <c r="M646" s="92"/>
      <c r="N646" s="90" t="s">
        <v>146</v>
      </c>
      <c r="O646" s="85"/>
      <c r="P646" s="91"/>
      <c r="Q646" s="92"/>
      <c r="R646" s="90" t="s">
        <v>146</v>
      </c>
      <c r="S646" s="85"/>
      <c r="T646" s="91"/>
      <c r="U646" s="92"/>
      <c r="V646" s="93" t="s">
        <v>146</v>
      </c>
      <c r="W646" s="88"/>
      <c r="X646" s="94"/>
      <c r="Y646" s="95"/>
    </row>
    <row r="647" spans="2:25" ht="12">
      <c r="B647" s="84"/>
      <c r="C647" s="96" t="s">
        <v>139</v>
      </c>
      <c r="D647" s="97"/>
      <c r="E647" s="27">
        <v>0</v>
      </c>
      <c r="F647" s="84"/>
      <c r="G647" s="96" t="s">
        <v>139</v>
      </c>
      <c r="H647" s="85"/>
      <c r="I647" s="27">
        <v>0</v>
      </c>
      <c r="J647" s="84"/>
      <c r="K647" s="96" t="s">
        <v>139</v>
      </c>
      <c r="L647" s="85"/>
      <c r="M647" s="27">
        <v>0</v>
      </c>
      <c r="N647" s="84"/>
      <c r="O647" s="96" t="s">
        <v>139</v>
      </c>
      <c r="P647" s="85"/>
      <c r="Q647" s="27">
        <v>0</v>
      </c>
      <c r="R647" s="84"/>
      <c r="S647" s="96" t="s">
        <v>139</v>
      </c>
      <c r="T647" s="85"/>
      <c r="U647" s="27">
        <v>0</v>
      </c>
      <c r="V647" s="87"/>
      <c r="W647" s="98" t="s">
        <v>139</v>
      </c>
      <c r="X647" s="88"/>
      <c r="Y647" s="99" t="e">
        <f>Y648/(E641+E642)</f>
        <v>#DIV/0!</v>
      </c>
    </row>
    <row r="648" spans="2:25" ht="12">
      <c r="B648" s="84"/>
      <c r="C648" s="96" t="s">
        <v>140</v>
      </c>
      <c r="D648" s="97"/>
      <c r="E648" s="100">
        <f>E647*$E641</f>
        <v>0</v>
      </c>
      <c r="F648" s="84"/>
      <c r="G648" s="96" t="s">
        <v>140</v>
      </c>
      <c r="H648" s="85"/>
      <c r="I648" s="100">
        <f>I647*$E641</f>
        <v>0</v>
      </c>
      <c r="J648" s="84"/>
      <c r="K648" s="96" t="s">
        <v>140</v>
      </c>
      <c r="L648" s="85"/>
      <c r="M648" s="100">
        <f>M647*$E641</f>
        <v>0</v>
      </c>
      <c r="N648" s="84"/>
      <c r="O648" s="96" t="s">
        <v>140</v>
      </c>
      <c r="P648" s="85"/>
      <c r="Q648" s="100">
        <f>Q647*$E642</f>
        <v>0</v>
      </c>
      <c r="R648" s="84"/>
      <c r="S648" s="96" t="s">
        <v>140</v>
      </c>
      <c r="T648" s="85"/>
      <c r="U648" s="100">
        <f>U647*($E642+$E641)</f>
        <v>0</v>
      </c>
      <c r="V648" s="87"/>
      <c r="W648" s="98" t="s">
        <v>140</v>
      </c>
      <c r="X648" s="88"/>
      <c r="Y648" s="101">
        <f>E648+I648+M648+Q648+U648</f>
        <v>0</v>
      </c>
    </row>
    <row r="649" spans="2:25" ht="12">
      <c r="B649" s="84"/>
      <c r="C649" s="96" t="s">
        <v>65</v>
      </c>
      <c r="D649" s="97"/>
      <c r="E649" s="17">
        <v>0</v>
      </c>
      <c r="F649" s="84"/>
      <c r="G649" s="96" t="s">
        <v>65</v>
      </c>
      <c r="H649" s="85"/>
      <c r="I649" s="17">
        <v>0</v>
      </c>
      <c r="J649" s="84"/>
      <c r="K649" s="102"/>
      <c r="L649" s="103"/>
      <c r="M649" s="104"/>
      <c r="N649" s="84"/>
      <c r="O649" s="96" t="s">
        <v>65</v>
      </c>
      <c r="P649" s="85"/>
      <c r="Q649" s="17">
        <v>0</v>
      </c>
      <c r="R649" s="84"/>
      <c r="S649" s="96" t="s">
        <v>141</v>
      </c>
      <c r="T649" s="85"/>
      <c r="U649" s="17">
        <v>0</v>
      </c>
      <c r="V649" s="87"/>
      <c r="W649" s="102"/>
      <c r="X649" s="103"/>
      <c r="Y649" s="105"/>
    </row>
    <row r="650" spans="2:25" ht="12">
      <c r="B650" s="84"/>
      <c r="C650" s="96" t="s">
        <v>66</v>
      </c>
      <c r="D650" s="97"/>
      <c r="E650" s="106">
        <f>Assumptions!$B$20</f>
        <v>0.22</v>
      </c>
      <c r="F650" s="84"/>
      <c r="G650" s="96" t="s">
        <v>66</v>
      </c>
      <c r="H650" s="85"/>
      <c r="I650" s="106">
        <f>Assumptions!$C$20</f>
        <v>0.87</v>
      </c>
      <c r="J650" s="84"/>
      <c r="K650" s="96" t="s">
        <v>66</v>
      </c>
      <c r="L650" s="85"/>
      <c r="M650" s="106">
        <f>Assumptions!$D$20</f>
        <v>1.17</v>
      </c>
      <c r="N650" s="84"/>
      <c r="O650" s="102"/>
      <c r="P650" s="103"/>
      <c r="Q650" s="104"/>
      <c r="R650" s="84"/>
      <c r="S650" s="102"/>
      <c r="T650" s="103"/>
      <c r="U650" s="104"/>
      <c r="V650" s="87"/>
      <c r="W650" s="102"/>
      <c r="X650" s="103"/>
      <c r="Y650" s="105"/>
    </row>
    <row r="651" spans="2:25" ht="12">
      <c r="B651" s="84"/>
      <c r="C651" s="96" t="s">
        <v>69</v>
      </c>
      <c r="D651" s="97"/>
      <c r="E651" s="106">
        <f>Assumptions!$B$21</f>
        <v>0</v>
      </c>
      <c r="F651" s="84"/>
      <c r="G651" s="96" t="s">
        <v>69</v>
      </c>
      <c r="H651" s="85"/>
      <c r="I651" s="106">
        <f>Assumptions!$C$21</f>
        <v>0</v>
      </c>
      <c r="J651" s="84"/>
      <c r="K651" s="96" t="s">
        <v>69</v>
      </c>
      <c r="L651" s="85"/>
      <c r="M651" s="106">
        <f>Assumptions!$D$21</f>
        <v>0</v>
      </c>
      <c r="N651" s="84"/>
      <c r="O651" s="102"/>
      <c r="P651" s="103"/>
      <c r="Q651" s="104"/>
      <c r="R651" s="84"/>
      <c r="S651" s="102"/>
      <c r="T651" s="103"/>
      <c r="U651" s="104"/>
      <c r="V651" s="87"/>
      <c r="W651" s="102"/>
      <c r="X651" s="103"/>
      <c r="Y651" s="105"/>
    </row>
    <row r="652" spans="2:25" ht="12">
      <c r="B652" s="84"/>
      <c r="C652" s="96" t="s">
        <v>141</v>
      </c>
      <c r="D652" s="97"/>
      <c r="E652" s="107">
        <f>E649+E650+E651</f>
        <v>0.22</v>
      </c>
      <c r="F652" s="84"/>
      <c r="G652" s="96" t="s">
        <v>141</v>
      </c>
      <c r="H652" s="85"/>
      <c r="I652" s="107">
        <f>I649+I650+I651</f>
        <v>0.87</v>
      </c>
      <c r="J652" s="84"/>
      <c r="K652" s="96" t="s">
        <v>141</v>
      </c>
      <c r="L652" s="85"/>
      <c r="M652" s="107">
        <f>M649+M650+M651</f>
        <v>1.17</v>
      </c>
      <c r="N652" s="84"/>
      <c r="O652" s="96" t="s">
        <v>141</v>
      </c>
      <c r="P652" s="85"/>
      <c r="Q652" s="107">
        <f>Q649+Q650+Q651</f>
        <v>0</v>
      </c>
      <c r="R652" s="84"/>
      <c r="S652" s="96" t="s">
        <v>141</v>
      </c>
      <c r="T652" s="85"/>
      <c r="U652" s="107">
        <f>U649+U650+U651</f>
        <v>0</v>
      </c>
      <c r="V652" s="87"/>
      <c r="W652" s="98" t="s">
        <v>141</v>
      </c>
      <c r="X652" s="88"/>
      <c r="Y652" s="108" t="e">
        <f>Y654/Y648/Y653</f>
        <v>#DIV/0!</v>
      </c>
    </row>
    <row r="653" spans="2:25" ht="12.75" thickBot="1">
      <c r="B653" s="109"/>
      <c r="C653" s="110" t="s">
        <v>142</v>
      </c>
      <c r="D653" s="111"/>
      <c r="E653" s="112">
        <f>$E643</f>
        <v>0</v>
      </c>
      <c r="F653" s="109"/>
      <c r="G653" s="110" t="s">
        <v>142</v>
      </c>
      <c r="H653" s="113"/>
      <c r="I653" s="112">
        <f>$E643</f>
        <v>0</v>
      </c>
      <c r="J653" s="109"/>
      <c r="K653" s="110" t="s">
        <v>142</v>
      </c>
      <c r="L653" s="113"/>
      <c r="M653" s="112">
        <f>$E643</f>
        <v>0</v>
      </c>
      <c r="N653" s="109"/>
      <c r="O653" s="110" t="s">
        <v>142</v>
      </c>
      <c r="P653" s="113"/>
      <c r="Q653" s="112">
        <f>$E643</f>
        <v>0</v>
      </c>
      <c r="R653" s="109"/>
      <c r="S653" s="110" t="s">
        <v>142</v>
      </c>
      <c r="T653" s="113"/>
      <c r="U653" s="112">
        <f>$E643</f>
        <v>0</v>
      </c>
      <c r="V653" s="114"/>
      <c r="W653" s="115" t="s">
        <v>142</v>
      </c>
      <c r="X653" s="116"/>
      <c r="Y653" s="117">
        <f>E643</f>
        <v>0</v>
      </c>
    </row>
    <row r="654" spans="2:25" ht="12.75" thickTop="1">
      <c r="B654" s="118"/>
      <c r="C654" s="119" t="s">
        <v>143</v>
      </c>
      <c r="D654" s="120"/>
      <c r="E654" s="121">
        <f>E653*E652*E648</f>
        <v>0</v>
      </c>
      <c r="F654" s="118"/>
      <c r="G654" s="119" t="s">
        <v>143</v>
      </c>
      <c r="H654" s="122"/>
      <c r="I654" s="121">
        <f>I653*I652*I648</f>
        <v>0</v>
      </c>
      <c r="J654" s="118"/>
      <c r="K654" s="119" t="s">
        <v>143</v>
      </c>
      <c r="L654" s="122"/>
      <c r="M654" s="121">
        <f>M653*M652*M648</f>
        <v>0</v>
      </c>
      <c r="N654" s="118"/>
      <c r="O654" s="119" t="s">
        <v>143</v>
      </c>
      <c r="P654" s="122"/>
      <c r="Q654" s="121">
        <f>Q653*Q652*Q648</f>
        <v>0</v>
      </c>
      <c r="R654" s="118"/>
      <c r="S654" s="119" t="s">
        <v>143</v>
      </c>
      <c r="T654" s="122"/>
      <c r="U654" s="121">
        <f>U653*U652*U648</f>
        <v>0</v>
      </c>
      <c r="V654" s="123"/>
      <c r="W654" s="124" t="s">
        <v>143</v>
      </c>
      <c r="X654" s="125"/>
      <c r="Y654" s="126">
        <f>E654+I654+M654+Q654+U654</f>
        <v>0</v>
      </c>
    </row>
    <row r="655" spans="2:25" ht="12">
      <c r="B655" s="127"/>
      <c r="C655" s="128"/>
      <c r="D655" s="129"/>
      <c r="E655" s="130"/>
      <c r="F655" s="127"/>
      <c r="G655" s="128"/>
      <c r="H655" s="128"/>
      <c r="I655" s="130"/>
      <c r="J655" s="127"/>
      <c r="K655" s="128"/>
      <c r="L655" s="128"/>
      <c r="M655" s="130"/>
      <c r="N655" s="127"/>
      <c r="O655" s="128"/>
      <c r="P655" s="128"/>
      <c r="Q655" s="130"/>
      <c r="R655" s="127"/>
      <c r="S655" s="128"/>
      <c r="T655" s="128"/>
      <c r="U655" s="130"/>
      <c r="V655" s="131"/>
      <c r="W655" s="132"/>
      <c r="X655" s="132"/>
      <c r="Y655" s="133"/>
    </row>
    <row r="656" spans="2:25" ht="12">
      <c r="B656" s="90" t="s">
        <v>147</v>
      </c>
      <c r="C656" s="85"/>
      <c r="D656" s="91"/>
      <c r="E656" s="92"/>
      <c r="F656" s="90" t="s">
        <v>147</v>
      </c>
      <c r="G656" s="85"/>
      <c r="H656" s="91"/>
      <c r="I656" s="92"/>
      <c r="J656" s="90" t="s">
        <v>147</v>
      </c>
      <c r="K656" s="85"/>
      <c r="L656" s="91"/>
      <c r="M656" s="92"/>
      <c r="N656" s="90" t="s">
        <v>147</v>
      </c>
      <c r="O656" s="85"/>
      <c r="P656" s="91"/>
      <c r="Q656" s="92"/>
      <c r="R656" s="90" t="s">
        <v>147</v>
      </c>
      <c r="S656" s="85"/>
      <c r="T656" s="91"/>
      <c r="U656" s="92"/>
      <c r="V656" s="93" t="s">
        <v>147</v>
      </c>
      <c r="W656" s="88"/>
      <c r="X656" s="94"/>
      <c r="Y656" s="95"/>
    </row>
    <row r="657" spans="2:25" ht="12">
      <c r="B657" s="84"/>
      <c r="C657" s="96" t="s">
        <v>139</v>
      </c>
      <c r="D657" s="97"/>
      <c r="E657" s="27">
        <v>0</v>
      </c>
      <c r="F657" s="84"/>
      <c r="G657" s="96" t="s">
        <v>139</v>
      </c>
      <c r="H657" s="85"/>
      <c r="I657" s="27">
        <v>0</v>
      </c>
      <c r="J657" s="84"/>
      <c r="K657" s="96" t="s">
        <v>139</v>
      </c>
      <c r="L657" s="85"/>
      <c r="M657" s="27">
        <v>0</v>
      </c>
      <c r="N657" s="84"/>
      <c r="O657" s="96" t="s">
        <v>139</v>
      </c>
      <c r="P657" s="85"/>
      <c r="Q657" s="27">
        <v>0</v>
      </c>
      <c r="R657" s="84"/>
      <c r="S657" s="96" t="s">
        <v>139</v>
      </c>
      <c r="T657" s="85"/>
      <c r="U657" s="27">
        <v>0</v>
      </c>
      <c r="V657" s="87"/>
      <c r="W657" s="98" t="s">
        <v>139</v>
      </c>
      <c r="X657" s="88"/>
      <c r="Y657" s="99" t="e">
        <f>Y658/(E641+E642)</f>
        <v>#DIV/0!</v>
      </c>
    </row>
    <row r="658" spans="2:25" ht="12">
      <c r="B658" s="84"/>
      <c r="C658" s="96" t="s">
        <v>140</v>
      </c>
      <c r="D658" s="97"/>
      <c r="E658" s="100">
        <f>E657*$E641</f>
        <v>0</v>
      </c>
      <c r="F658" s="84"/>
      <c r="G658" s="96" t="s">
        <v>140</v>
      </c>
      <c r="H658" s="85"/>
      <c r="I658" s="100">
        <f>I657*$E641</f>
        <v>0</v>
      </c>
      <c r="J658" s="84"/>
      <c r="K658" s="96" t="s">
        <v>140</v>
      </c>
      <c r="L658" s="85"/>
      <c r="M658" s="100">
        <f>M657*$E641</f>
        <v>0</v>
      </c>
      <c r="N658" s="84"/>
      <c r="O658" s="96" t="s">
        <v>140</v>
      </c>
      <c r="P658" s="85"/>
      <c r="Q658" s="100">
        <f>Q657*$E642</f>
        <v>0</v>
      </c>
      <c r="R658" s="84"/>
      <c r="S658" s="96" t="s">
        <v>140</v>
      </c>
      <c r="T658" s="85"/>
      <c r="U658" s="100">
        <f>U657*($E641+$E642)</f>
        <v>0</v>
      </c>
      <c r="V658" s="87"/>
      <c r="W658" s="98" t="s">
        <v>140</v>
      </c>
      <c r="X658" s="88"/>
      <c r="Y658" s="101">
        <f>E658+I658+M658+Q658+U658</f>
        <v>0</v>
      </c>
    </row>
    <row r="659" spans="2:25" ht="12">
      <c r="B659" s="84"/>
      <c r="C659" s="96" t="s">
        <v>65</v>
      </c>
      <c r="D659" s="97"/>
      <c r="E659" s="17">
        <v>0</v>
      </c>
      <c r="F659" s="84"/>
      <c r="G659" s="96" t="s">
        <v>65</v>
      </c>
      <c r="H659" s="85"/>
      <c r="I659" s="17">
        <v>0</v>
      </c>
      <c r="J659" s="84"/>
      <c r="K659" s="102"/>
      <c r="L659" s="103"/>
      <c r="M659" s="104"/>
      <c r="N659" s="84"/>
      <c r="O659" s="96" t="s">
        <v>65</v>
      </c>
      <c r="P659" s="85"/>
      <c r="Q659" s="17">
        <v>0</v>
      </c>
      <c r="R659" s="84"/>
      <c r="S659" s="96" t="s">
        <v>141</v>
      </c>
      <c r="T659" s="85"/>
      <c r="U659" s="17">
        <v>0</v>
      </c>
      <c r="V659" s="87"/>
      <c r="W659" s="102"/>
      <c r="X659" s="103"/>
      <c r="Y659" s="134"/>
    </row>
    <row r="660" spans="2:25" ht="12">
      <c r="B660" s="84"/>
      <c r="C660" s="96" t="s">
        <v>66</v>
      </c>
      <c r="D660" s="97"/>
      <c r="E660" s="106">
        <f>Assumptions!$B$22</f>
        <v>0.2</v>
      </c>
      <c r="F660" s="84"/>
      <c r="G660" s="96" t="s">
        <v>66</v>
      </c>
      <c r="H660" s="85"/>
      <c r="I660" s="106">
        <f>Assumptions!$C$22</f>
        <v>1.74</v>
      </c>
      <c r="J660" s="84"/>
      <c r="K660" s="96" t="s">
        <v>66</v>
      </c>
      <c r="L660" s="85"/>
      <c r="M660" s="106">
        <f>Assumptions!$D$22</f>
        <v>2.14</v>
      </c>
      <c r="N660" s="84"/>
      <c r="O660" s="102"/>
      <c r="P660" s="103"/>
      <c r="Q660" s="104"/>
      <c r="R660" s="84"/>
      <c r="S660" s="102"/>
      <c r="T660" s="103"/>
      <c r="U660" s="104"/>
      <c r="V660" s="87"/>
      <c r="W660" s="102"/>
      <c r="X660" s="103"/>
      <c r="Y660" s="134"/>
    </row>
    <row r="661" spans="2:25" ht="12">
      <c r="B661" s="84"/>
      <c r="C661" s="96" t="s">
        <v>69</v>
      </c>
      <c r="D661" s="97"/>
      <c r="E661" s="106">
        <f>Assumptions!$B$23</f>
        <v>0</v>
      </c>
      <c r="F661" s="84"/>
      <c r="G661" s="96" t="s">
        <v>69</v>
      </c>
      <c r="H661" s="85"/>
      <c r="I661" s="106">
        <f>Assumptions!$C$23</f>
        <v>0.13</v>
      </c>
      <c r="J661" s="84"/>
      <c r="K661" s="96" t="s">
        <v>69</v>
      </c>
      <c r="L661" s="85"/>
      <c r="M661" s="106">
        <f>Assumptions!$D$23</f>
        <v>0.13</v>
      </c>
      <c r="N661" s="84"/>
      <c r="O661" s="102"/>
      <c r="P661" s="103"/>
      <c r="Q661" s="104"/>
      <c r="R661" s="84"/>
      <c r="S661" s="102"/>
      <c r="T661" s="103"/>
      <c r="U661" s="104"/>
      <c r="V661" s="87"/>
      <c r="W661" s="102"/>
      <c r="X661" s="103"/>
      <c r="Y661" s="134"/>
    </row>
    <row r="662" spans="2:25" ht="12">
      <c r="B662" s="84"/>
      <c r="C662" s="96" t="s">
        <v>141</v>
      </c>
      <c r="D662" s="97"/>
      <c r="E662" s="107">
        <f>E659+E660+E661</f>
        <v>0.2</v>
      </c>
      <c r="F662" s="84"/>
      <c r="G662" s="96" t="s">
        <v>141</v>
      </c>
      <c r="H662" s="85"/>
      <c r="I662" s="107">
        <f>I659+I660+I661</f>
        <v>1.87</v>
      </c>
      <c r="J662" s="84"/>
      <c r="K662" s="96" t="s">
        <v>141</v>
      </c>
      <c r="L662" s="85"/>
      <c r="M662" s="107">
        <f>M659+M660+M661</f>
        <v>2.27</v>
      </c>
      <c r="N662" s="84"/>
      <c r="O662" s="96" t="s">
        <v>141</v>
      </c>
      <c r="P662" s="85"/>
      <c r="Q662" s="107">
        <f>Q659+Q660+Q661</f>
        <v>0</v>
      </c>
      <c r="R662" s="84"/>
      <c r="S662" s="96" t="s">
        <v>141</v>
      </c>
      <c r="T662" s="85"/>
      <c r="U662" s="107">
        <f>U659+U660+U661</f>
        <v>0</v>
      </c>
      <c r="V662" s="87"/>
      <c r="W662" s="98" t="s">
        <v>141</v>
      </c>
      <c r="X662" s="88"/>
      <c r="Y662" s="108" t="e">
        <f>Y664/Y658/Y663</f>
        <v>#DIV/0!</v>
      </c>
    </row>
    <row r="663" spans="2:25" ht="12.75" thickBot="1">
      <c r="B663" s="109"/>
      <c r="C663" s="110" t="s">
        <v>142</v>
      </c>
      <c r="D663" s="111"/>
      <c r="E663" s="112">
        <f>E653</f>
        <v>0</v>
      </c>
      <c r="F663" s="109"/>
      <c r="G663" s="110" t="s">
        <v>142</v>
      </c>
      <c r="H663" s="113"/>
      <c r="I663" s="112">
        <f>I653</f>
        <v>0</v>
      </c>
      <c r="J663" s="109"/>
      <c r="K663" s="110" t="s">
        <v>142</v>
      </c>
      <c r="L663" s="113"/>
      <c r="M663" s="112">
        <f>M653</f>
        <v>0</v>
      </c>
      <c r="N663" s="109"/>
      <c r="O663" s="110" t="s">
        <v>142</v>
      </c>
      <c r="P663" s="113"/>
      <c r="Q663" s="112">
        <f>Q653</f>
        <v>0</v>
      </c>
      <c r="R663" s="109"/>
      <c r="S663" s="110" t="s">
        <v>142</v>
      </c>
      <c r="T663" s="113"/>
      <c r="U663" s="112">
        <f>U653</f>
        <v>0</v>
      </c>
      <c r="V663" s="114"/>
      <c r="W663" s="115" t="s">
        <v>142</v>
      </c>
      <c r="X663" s="116"/>
      <c r="Y663" s="117">
        <f>Y653</f>
        <v>0</v>
      </c>
    </row>
    <row r="664" spans="2:25" ht="12.75" thickTop="1">
      <c r="B664" s="118"/>
      <c r="C664" s="119" t="s">
        <v>143</v>
      </c>
      <c r="D664" s="120"/>
      <c r="E664" s="121">
        <f>E663*E662*E658</f>
        <v>0</v>
      </c>
      <c r="F664" s="118"/>
      <c r="G664" s="119" t="s">
        <v>143</v>
      </c>
      <c r="H664" s="122"/>
      <c r="I664" s="121">
        <f>I663*I662*I658</f>
        <v>0</v>
      </c>
      <c r="J664" s="118"/>
      <c r="K664" s="119" t="s">
        <v>143</v>
      </c>
      <c r="L664" s="122"/>
      <c r="M664" s="121">
        <f>M663*M662*M658</f>
        <v>0</v>
      </c>
      <c r="N664" s="118"/>
      <c r="O664" s="119" t="s">
        <v>143</v>
      </c>
      <c r="P664" s="122"/>
      <c r="Q664" s="121">
        <f>Q663*Q662*Q658</f>
        <v>0</v>
      </c>
      <c r="R664" s="118"/>
      <c r="S664" s="119" t="s">
        <v>143</v>
      </c>
      <c r="T664" s="122"/>
      <c r="U664" s="121">
        <f>U663*U662*U658</f>
        <v>0</v>
      </c>
      <c r="V664" s="123"/>
      <c r="W664" s="124" t="s">
        <v>143</v>
      </c>
      <c r="X664" s="125"/>
      <c r="Y664" s="135">
        <f>E664+I664+M664+Q664+U664</f>
        <v>0</v>
      </c>
    </row>
    <row r="665" spans="2:25" ht="12">
      <c r="B665" s="127"/>
      <c r="C665" s="128"/>
      <c r="D665" s="129"/>
      <c r="E665" s="130"/>
      <c r="F665" s="127"/>
      <c r="G665" s="128"/>
      <c r="H665" s="128"/>
      <c r="I665" s="130"/>
      <c r="J665" s="127"/>
      <c r="K665" s="128"/>
      <c r="L665" s="128"/>
      <c r="M665" s="130"/>
      <c r="N665" s="127"/>
      <c r="O665" s="128"/>
      <c r="P665" s="128"/>
      <c r="Q665" s="130"/>
      <c r="R665" s="127"/>
      <c r="S665" s="128"/>
      <c r="T665" s="128"/>
      <c r="U665" s="130"/>
      <c r="V665" s="131"/>
      <c r="W665" s="132"/>
      <c r="X665" s="132"/>
      <c r="Y665" s="133"/>
    </row>
    <row r="666" spans="2:25" ht="12">
      <c r="B666" s="90" t="s">
        <v>148</v>
      </c>
      <c r="C666" s="85"/>
      <c r="D666" s="91"/>
      <c r="E666" s="92"/>
      <c r="F666" s="90" t="s">
        <v>148</v>
      </c>
      <c r="G666" s="85"/>
      <c r="H666" s="91"/>
      <c r="I666" s="92"/>
      <c r="J666" s="90" t="s">
        <v>148</v>
      </c>
      <c r="K666" s="85"/>
      <c r="L666" s="91"/>
      <c r="M666" s="92"/>
      <c r="N666" s="90" t="s">
        <v>148</v>
      </c>
      <c r="O666" s="85"/>
      <c r="P666" s="91"/>
      <c r="Q666" s="92"/>
      <c r="R666" s="90" t="s">
        <v>148</v>
      </c>
      <c r="S666" s="85"/>
      <c r="T666" s="91"/>
      <c r="U666" s="92"/>
      <c r="V666" s="93" t="s">
        <v>148</v>
      </c>
      <c r="W666" s="88"/>
      <c r="X666" s="94"/>
      <c r="Y666" s="95"/>
    </row>
    <row r="667" spans="2:25" ht="12">
      <c r="B667" s="84"/>
      <c r="C667" s="96" t="s">
        <v>139</v>
      </c>
      <c r="D667" s="97"/>
      <c r="E667" s="27">
        <v>0</v>
      </c>
      <c r="F667" s="84"/>
      <c r="G667" s="96" t="s">
        <v>139</v>
      </c>
      <c r="H667" s="85"/>
      <c r="I667" s="27">
        <v>0</v>
      </c>
      <c r="J667" s="84"/>
      <c r="K667" s="96" t="s">
        <v>139</v>
      </c>
      <c r="L667" s="85"/>
      <c r="M667" s="27">
        <v>0</v>
      </c>
      <c r="N667" s="84"/>
      <c r="O667" s="96" t="s">
        <v>139</v>
      </c>
      <c r="P667" s="85"/>
      <c r="Q667" s="27">
        <v>0</v>
      </c>
      <c r="R667" s="84"/>
      <c r="S667" s="96" t="s">
        <v>139</v>
      </c>
      <c r="T667" s="85"/>
      <c r="U667" s="27">
        <v>0</v>
      </c>
      <c r="V667" s="87"/>
      <c r="W667" s="98" t="s">
        <v>139</v>
      </c>
      <c r="X667" s="88"/>
      <c r="Y667" s="99" t="e">
        <f>Y668/(E641+E642)</f>
        <v>#DIV/0!</v>
      </c>
    </row>
    <row r="668" spans="2:25" ht="12">
      <c r="B668" s="84"/>
      <c r="C668" s="96" t="s">
        <v>140</v>
      </c>
      <c r="D668" s="97"/>
      <c r="E668" s="100">
        <f>E667*$E641</f>
        <v>0</v>
      </c>
      <c r="F668" s="84"/>
      <c r="G668" s="96" t="s">
        <v>140</v>
      </c>
      <c r="H668" s="85"/>
      <c r="I668" s="100">
        <f>I667*$E641</f>
        <v>0</v>
      </c>
      <c r="J668" s="84"/>
      <c r="K668" s="96" t="s">
        <v>140</v>
      </c>
      <c r="L668" s="85"/>
      <c r="M668" s="100">
        <f>M667*$E641</f>
        <v>0</v>
      </c>
      <c r="N668" s="84"/>
      <c r="O668" s="96" t="s">
        <v>140</v>
      </c>
      <c r="P668" s="85"/>
      <c r="Q668" s="100">
        <f>Q667*$E642</f>
        <v>0</v>
      </c>
      <c r="R668" s="84"/>
      <c r="S668" s="96" t="s">
        <v>140</v>
      </c>
      <c r="T668" s="85"/>
      <c r="U668" s="100">
        <f>U667*($E641+$E642)</f>
        <v>0</v>
      </c>
      <c r="V668" s="87"/>
      <c r="W668" s="98" t="s">
        <v>140</v>
      </c>
      <c r="X668" s="88"/>
      <c r="Y668" s="101">
        <f>E668+I668+M668+Q668+U668</f>
        <v>0</v>
      </c>
    </row>
    <row r="669" spans="2:25" ht="12">
      <c r="B669" s="84"/>
      <c r="C669" s="96" t="s">
        <v>65</v>
      </c>
      <c r="D669" s="97"/>
      <c r="E669" s="17">
        <v>0</v>
      </c>
      <c r="F669" s="84"/>
      <c r="G669" s="96" t="s">
        <v>65</v>
      </c>
      <c r="H669" s="85"/>
      <c r="I669" s="17">
        <v>0</v>
      </c>
      <c r="J669" s="84"/>
      <c r="K669" s="102"/>
      <c r="L669" s="103"/>
      <c r="M669" s="104"/>
      <c r="N669" s="84"/>
      <c r="O669" s="96" t="s">
        <v>65</v>
      </c>
      <c r="P669" s="85"/>
      <c r="Q669" s="17">
        <v>0</v>
      </c>
      <c r="R669" s="84"/>
      <c r="S669" s="96" t="s">
        <v>141</v>
      </c>
      <c r="T669" s="85"/>
      <c r="U669" s="17">
        <v>0</v>
      </c>
      <c r="V669" s="87"/>
      <c r="W669" s="102"/>
      <c r="X669" s="103"/>
      <c r="Y669" s="134"/>
    </row>
    <row r="670" spans="2:25" ht="12">
      <c r="B670" s="84"/>
      <c r="C670" s="96" t="s">
        <v>66</v>
      </c>
      <c r="D670" s="97"/>
      <c r="E670" s="106">
        <f>Assumptions!$B$24</f>
        <v>0.05</v>
      </c>
      <c r="F670" s="84"/>
      <c r="G670" s="96" t="s">
        <v>66</v>
      </c>
      <c r="H670" s="85"/>
      <c r="I670" s="106">
        <f>Assumptions!$C$24</f>
        <v>0.29</v>
      </c>
      <c r="J670" s="84"/>
      <c r="K670" s="96" t="s">
        <v>66</v>
      </c>
      <c r="L670" s="85"/>
      <c r="M670" s="106">
        <f>Assumptions!$D$24</f>
        <v>0.58</v>
      </c>
      <c r="N670" s="84"/>
      <c r="O670" s="102"/>
      <c r="P670" s="103"/>
      <c r="Q670" s="104"/>
      <c r="R670" s="84"/>
      <c r="S670" s="102"/>
      <c r="T670" s="103"/>
      <c r="U670" s="104"/>
      <c r="V670" s="87"/>
      <c r="W670" s="102"/>
      <c r="X670" s="103"/>
      <c r="Y670" s="134"/>
    </row>
    <row r="671" spans="2:25" ht="12">
      <c r="B671" s="84"/>
      <c r="C671" s="96" t="s">
        <v>69</v>
      </c>
      <c r="D671" s="97"/>
      <c r="E671" s="106">
        <f>Assumptions!$B$25</f>
        <v>0</v>
      </c>
      <c r="F671" s="84"/>
      <c r="G671" s="96" t="s">
        <v>69</v>
      </c>
      <c r="H671" s="85"/>
      <c r="I671" s="106">
        <f>Assumptions!$C$25</f>
        <v>0</v>
      </c>
      <c r="J671" s="84"/>
      <c r="K671" s="96" t="s">
        <v>69</v>
      </c>
      <c r="L671" s="85"/>
      <c r="M671" s="106">
        <f>Assumptions!$D$25</f>
        <v>0</v>
      </c>
      <c r="N671" s="84"/>
      <c r="O671" s="102"/>
      <c r="P671" s="103"/>
      <c r="Q671" s="104"/>
      <c r="R671" s="84"/>
      <c r="S671" s="102"/>
      <c r="T671" s="103"/>
      <c r="U671" s="104"/>
      <c r="V671" s="87"/>
      <c r="W671" s="102"/>
      <c r="X671" s="103"/>
      <c r="Y671" s="134"/>
    </row>
    <row r="672" spans="2:25" ht="12">
      <c r="B672" s="84"/>
      <c r="C672" s="96" t="s">
        <v>141</v>
      </c>
      <c r="D672" s="97"/>
      <c r="E672" s="107">
        <f>E669+E670+E671</f>
        <v>0.05</v>
      </c>
      <c r="F672" s="84"/>
      <c r="G672" s="96" t="s">
        <v>141</v>
      </c>
      <c r="H672" s="85"/>
      <c r="I672" s="107">
        <f>I669+I670+I671</f>
        <v>0.29</v>
      </c>
      <c r="J672" s="84"/>
      <c r="K672" s="96" t="s">
        <v>141</v>
      </c>
      <c r="L672" s="85"/>
      <c r="M672" s="107">
        <f>M669+M670+M671</f>
        <v>0.58</v>
      </c>
      <c r="N672" s="84"/>
      <c r="O672" s="96" t="s">
        <v>141</v>
      </c>
      <c r="P672" s="85"/>
      <c r="Q672" s="107">
        <f>Q669+Q670+Q671</f>
        <v>0</v>
      </c>
      <c r="R672" s="84"/>
      <c r="S672" s="96" t="s">
        <v>141</v>
      </c>
      <c r="T672" s="85"/>
      <c r="U672" s="107">
        <f>U669+U670+U671</f>
        <v>0</v>
      </c>
      <c r="V672" s="87"/>
      <c r="W672" s="98" t="s">
        <v>141</v>
      </c>
      <c r="X672" s="88"/>
      <c r="Y672" s="108" t="e">
        <f>Y674/Y668/Y673</f>
        <v>#DIV/0!</v>
      </c>
    </row>
    <row r="673" spans="2:25" ht="12.75" thickBot="1">
      <c r="B673" s="109"/>
      <c r="C673" s="110" t="s">
        <v>142</v>
      </c>
      <c r="D673" s="111"/>
      <c r="E673" s="112">
        <f>E663</f>
        <v>0</v>
      </c>
      <c r="F673" s="109"/>
      <c r="G673" s="110" t="s">
        <v>142</v>
      </c>
      <c r="H673" s="113"/>
      <c r="I673" s="112">
        <f>I663</f>
        <v>0</v>
      </c>
      <c r="J673" s="109"/>
      <c r="K673" s="110" t="s">
        <v>142</v>
      </c>
      <c r="L673" s="113"/>
      <c r="M673" s="112">
        <f>M663</f>
        <v>0</v>
      </c>
      <c r="N673" s="109"/>
      <c r="O673" s="110" t="s">
        <v>142</v>
      </c>
      <c r="P673" s="113"/>
      <c r="Q673" s="112">
        <f>Q663</f>
        <v>0</v>
      </c>
      <c r="R673" s="109"/>
      <c r="S673" s="110" t="s">
        <v>142</v>
      </c>
      <c r="T673" s="113"/>
      <c r="U673" s="112">
        <f>U663</f>
        <v>0</v>
      </c>
      <c r="V673" s="114"/>
      <c r="W673" s="115" t="s">
        <v>142</v>
      </c>
      <c r="X673" s="116"/>
      <c r="Y673" s="117">
        <f>Y663</f>
        <v>0</v>
      </c>
    </row>
    <row r="674" spans="2:25" ht="13.5" thickBot="1" thickTop="1">
      <c r="B674" s="84"/>
      <c r="C674" s="96" t="s">
        <v>143</v>
      </c>
      <c r="D674" s="97"/>
      <c r="E674" s="136">
        <f>E673*E672*E668</f>
        <v>0</v>
      </c>
      <c r="F674" s="84"/>
      <c r="G674" s="96" t="s">
        <v>143</v>
      </c>
      <c r="H674" s="85"/>
      <c r="I674" s="136">
        <f>I673*I672*I668</f>
        <v>0</v>
      </c>
      <c r="J674" s="84"/>
      <c r="K674" s="96" t="s">
        <v>143</v>
      </c>
      <c r="L674" s="85"/>
      <c r="M674" s="136">
        <f>M673*M672*M668</f>
        <v>0</v>
      </c>
      <c r="N674" s="84"/>
      <c r="O674" s="96" t="s">
        <v>143</v>
      </c>
      <c r="P674" s="85"/>
      <c r="Q674" s="136">
        <f>Q673*Q672*Q668</f>
        <v>0</v>
      </c>
      <c r="R674" s="84"/>
      <c r="S674" s="96" t="s">
        <v>143</v>
      </c>
      <c r="T674" s="85"/>
      <c r="U674" s="136">
        <f>U673*U672*U668</f>
        <v>0</v>
      </c>
      <c r="V674" s="87"/>
      <c r="W674" s="98" t="s">
        <v>143</v>
      </c>
      <c r="X674" s="88"/>
      <c r="Y674" s="135">
        <f>E674+I674+M674+Q674+U674</f>
        <v>0</v>
      </c>
    </row>
    <row r="675" spans="2:25" ht="12">
      <c r="B675" s="137"/>
      <c r="C675" s="138"/>
      <c r="D675" s="139"/>
      <c r="E675" s="140"/>
      <c r="F675" s="137"/>
      <c r="G675" s="138"/>
      <c r="H675" s="138"/>
      <c r="I675" s="140"/>
      <c r="J675" s="137"/>
      <c r="K675" s="138"/>
      <c r="L675" s="138"/>
      <c r="M675" s="140"/>
      <c r="N675" s="137"/>
      <c r="O675" s="138"/>
      <c r="P675" s="138"/>
      <c r="Q675" s="140"/>
      <c r="R675" s="137"/>
      <c r="S675" s="138"/>
      <c r="T675" s="138"/>
      <c r="U675" s="140"/>
      <c r="V675" s="137"/>
      <c r="W675" s="138"/>
      <c r="X675" s="138"/>
      <c r="Y675" s="140"/>
    </row>
    <row r="676" spans="2:25" ht="12">
      <c r="B676" s="93" t="s">
        <v>191</v>
      </c>
      <c r="C676" s="88"/>
      <c r="D676" s="94"/>
      <c r="E676" s="95"/>
      <c r="F676" s="93" t="s">
        <v>191</v>
      </c>
      <c r="G676" s="88"/>
      <c r="H676" s="94"/>
      <c r="I676" s="95"/>
      <c r="J676" s="93" t="s">
        <v>191</v>
      </c>
      <c r="K676" s="88"/>
      <c r="L676" s="94"/>
      <c r="M676" s="95"/>
      <c r="N676" s="93" t="s">
        <v>191</v>
      </c>
      <c r="O676" s="88"/>
      <c r="P676" s="94"/>
      <c r="Q676" s="95"/>
      <c r="R676" s="93" t="s">
        <v>191</v>
      </c>
      <c r="S676" s="88"/>
      <c r="T676" s="94"/>
      <c r="U676" s="95"/>
      <c r="V676" s="93" t="s">
        <v>191</v>
      </c>
      <c r="W676" s="88"/>
      <c r="X676" s="94"/>
      <c r="Y676" s="95"/>
    </row>
    <row r="677" spans="2:25" ht="12">
      <c r="B677" s="93"/>
      <c r="C677" s="98" t="s">
        <v>183</v>
      </c>
      <c r="D677" s="141"/>
      <c r="E677" s="142">
        <f>E648*E649*E653</f>
        <v>0</v>
      </c>
      <c r="F677" s="143"/>
      <c r="G677" s="98" t="s">
        <v>183</v>
      </c>
      <c r="H677" s="141"/>
      <c r="I677" s="142">
        <f>I648*I649*I653</f>
        <v>0</v>
      </c>
      <c r="J677" s="143"/>
      <c r="K677" s="98" t="s">
        <v>183</v>
      </c>
      <c r="L677" s="141"/>
      <c r="M677" s="142">
        <f>M648*M649*M653</f>
        <v>0</v>
      </c>
      <c r="N677" s="143"/>
      <c r="O677" s="98" t="s">
        <v>183</v>
      </c>
      <c r="P677" s="141"/>
      <c r="Q677" s="142">
        <f>Q648*Q649*Q653</f>
        <v>0</v>
      </c>
      <c r="R677" s="143"/>
      <c r="S677" s="98" t="s">
        <v>183</v>
      </c>
      <c r="T677" s="141"/>
      <c r="U677" s="142">
        <f>U648*U649*U653</f>
        <v>0</v>
      </c>
      <c r="V677" s="143"/>
      <c r="W677" s="98" t="s">
        <v>183</v>
      </c>
      <c r="X677" s="94"/>
      <c r="Y677" s="142">
        <f>E677+I677+M677+Q677+U677</f>
        <v>0</v>
      </c>
    </row>
    <row r="678" spans="2:25" ht="12">
      <c r="B678" s="93"/>
      <c r="C678" s="98" t="s">
        <v>184</v>
      </c>
      <c r="D678" s="141"/>
      <c r="E678" s="142">
        <f>E658*E659*E663</f>
        <v>0</v>
      </c>
      <c r="F678" s="143"/>
      <c r="G678" s="98" t="s">
        <v>184</v>
      </c>
      <c r="H678" s="141"/>
      <c r="I678" s="142">
        <f>I658*I659*I663</f>
        <v>0</v>
      </c>
      <c r="J678" s="143"/>
      <c r="K678" s="98" t="s">
        <v>184</v>
      </c>
      <c r="L678" s="141"/>
      <c r="M678" s="142">
        <f>M658*M659*M663</f>
        <v>0</v>
      </c>
      <c r="N678" s="143"/>
      <c r="O678" s="98" t="s">
        <v>184</v>
      </c>
      <c r="P678" s="141"/>
      <c r="Q678" s="142">
        <f>Q658*Q659*Q663</f>
        <v>0</v>
      </c>
      <c r="R678" s="143"/>
      <c r="S678" s="98" t="s">
        <v>184</v>
      </c>
      <c r="T678" s="141"/>
      <c r="U678" s="142">
        <f>U658*U659*U663</f>
        <v>0</v>
      </c>
      <c r="V678" s="143"/>
      <c r="W678" s="98" t="s">
        <v>184</v>
      </c>
      <c r="X678" s="94"/>
      <c r="Y678" s="142">
        <f aca="true" t="shared" si="12" ref="Y678:Y685">E678+I678+M678+Q678+U678</f>
        <v>0</v>
      </c>
    </row>
    <row r="679" spans="2:25" ht="12">
      <c r="B679" s="93"/>
      <c r="C679" s="98" t="s">
        <v>185</v>
      </c>
      <c r="D679" s="141"/>
      <c r="E679" s="142">
        <f>E668*E669*E673</f>
        <v>0</v>
      </c>
      <c r="F679" s="143"/>
      <c r="G679" s="98" t="s">
        <v>185</v>
      </c>
      <c r="H679" s="141"/>
      <c r="I679" s="142">
        <f>I668*I669*I673</f>
        <v>0</v>
      </c>
      <c r="J679" s="143"/>
      <c r="K679" s="98" t="s">
        <v>185</v>
      </c>
      <c r="L679" s="141"/>
      <c r="M679" s="142">
        <f>M668*M669*M673</f>
        <v>0</v>
      </c>
      <c r="N679" s="143"/>
      <c r="O679" s="98" t="s">
        <v>185</v>
      </c>
      <c r="P679" s="141"/>
      <c r="Q679" s="142">
        <f>Q668*Q669*Q673</f>
        <v>0</v>
      </c>
      <c r="R679" s="143"/>
      <c r="S679" s="98" t="s">
        <v>185</v>
      </c>
      <c r="T679" s="141"/>
      <c r="U679" s="142">
        <f>U668*U669*U673</f>
        <v>0</v>
      </c>
      <c r="V679" s="143"/>
      <c r="W679" s="98" t="s">
        <v>185</v>
      </c>
      <c r="X679" s="94"/>
      <c r="Y679" s="142">
        <f t="shared" si="12"/>
        <v>0</v>
      </c>
    </row>
    <row r="680" spans="2:25" ht="12">
      <c r="B680" s="93"/>
      <c r="C680" s="98" t="s">
        <v>192</v>
      </c>
      <c r="D680" s="141"/>
      <c r="E680" s="142">
        <f>E648*E650*E653</f>
        <v>0</v>
      </c>
      <c r="F680" s="143"/>
      <c r="G680" s="98" t="s">
        <v>192</v>
      </c>
      <c r="H680" s="141"/>
      <c r="I680" s="142">
        <f>I648*I650*I653</f>
        <v>0</v>
      </c>
      <c r="J680" s="143"/>
      <c r="K680" s="98" t="s">
        <v>192</v>
      </c>
      <c r="L680" s="141"/>
      <c r="M680" s="142">
        <f>M648*M650*M653</f>
        <v>0</v>
      </c>
      <c r="N680" s="143"/>
      <c r="O680" s="98" t="s">
        <v>192</v>
      </c>
      <c r="P680" s="141"/>
      <c r="Q680" s="142">
        <f>Q648*Q650*Q653</f>
        <v>0</v>
      </c>
      <c r="R680" s="143"/>
      <c r="S680" s="98" t="s">
        <v>192</v>
      </c>
      <c r="T680" s="141"/>
      <c r="U680" s="142">
        <f>U648*U650*U653</f>
        <v>0</v>
      </c>
      <c r="V680" s="143"/>
      <c r="W680" s="98" t="s">
        <v>192</v>
      </c>
      <c r="X680" s="94"/>
      <c r="Y680" s="142">
        <f t="shared" si="12"/>
        <v>0</v>
      </c>
    </row>
    <row r="681" spans="2:25" ht="12">
      <c r="B681" s="93"/>
      <c r="C681" s="98" t="s">
        <v>193</v>
      </c>
      <c r="D681" s="141"/>
      <c r="E681" s="142">
        <f>E658*E660*E663</f>
        <v>0</v>
      </c>
      <c r="F681" s="143"/>
      <c r="G681" s="98" t="s">
        <v>193</v>
      </c>
      <c r="H681" s="141"/>
      <c r="I681" s="142">
        <f>I658*I660*I663</f>
        <v>0</v>
      </c>
      <c r="J681" s="143"/>
      <c r="K681" s="98" t="s">
        <v>193</v>
      </c>
      <c r="L681" s="141"/>
      <c r="M681" s="142">
        <f>M658*M660*M663</f>
        <v>0</v>
      </c>
      <c r="N681" s="143"/>
      <c r="O681" s="98" t="s">
        <v>193</v>
      </c>
      <c r="P681" s="141"/>
      <c r="Q681" s="142">
        <f>Q658*Q660*Q663</f>
        <v>0</v>
      </c>
      <c r="R681" s="143"/>
      <c r="S681" s="98" t="s">
        <v>193</v>
      </c>
      <c r="T681" s="141"/>
      <c r="U681" s="142">
        <f>U658*U660*U663</f>
        <v>0</v>
      </c>
      <c r="V681" s="143"/>
      <c r="W681" s="98" t="s">
        <v>193</v>
      </c>
      <c r="X681" s="94"/>
      <c r="Y681" s="142">
        <f t="shared" si="12"/>
        <v>0</v>
      </c>
    </row>
    <row r="682" spans="2:25" ht="12">
      <c r="B682" s="93"/>
      <c r="C682" s="98" t="s">
        <v>194</v>
      </c>
      <c r="D682" s="141"/>
      <c r="E682" s="142">
        <f>E668*E670*E673</f>
        <v>0</v>
      </c>
      <c r="F682" s="143"/>
      <c r="G682" s="98" t="s">
        <v>194</v>
      </c>
      <c r="H682" s="141"/>
      <c r="I682" s="142">
        <f>I668*I670*I673</f>
        <v>0</v>
      </c>
      <c r="J682" s="143"/>
      <c r="K682" s="98" t="s">
        <v>194</v>
      </c>
      <c r="L682" s="141"/>
      <c r="M682" s="142">
        <f>M668*M670*M673</f>
        <v>0</v>
      </c>
      <c r="N682" s="143"/>
      <c r="O682" s="98" t="s">
        <v>194</v>
      </c>
      <c r="P682" s="141"/>
      <c r="Q682" s="142">
        <f>Q668*Q670*Q673</f>
        <v>0</v>
      </c>
      <c r="R682" s="143"/>
      <c r="S682" s="98" t="s">
        <v>194</v>
      </c>
      <c r="T682" s="141"/>
      <c r="U682" s="142">
        <f>U668*U670*U673</f>
        <v>0</v>
      </c>
      <c r="V682" s="143"/>
      <c r="W682" s="98" t="s">
        <v>194</v>
      </c>
      <c r="X682" s="94"/>
      <c r="Y682" s="142">
        <f t="shared" si="12"/>
        <v>0</v>
      </c>
    </row>
    <row r="683" spans="2:25" ht="12">
      <c r="B683" s="93"/>
      <c r="C683" s="98" t="s">
        <v>195</v>
      </c>
      <c r="D683" s="141"/>
      <c r="E683" s="142">
        <f>E648*E651*E653</f>
        <v>0</v>
      </c>
      <c r="F683" s="143"/>
      <c r="G683" s="98" t="s">
        <v>195</v>
      </c>
      <c r="H683" s="141"/>
      <c r="I683" s="142">
        <f>I648*I651*I653</f>
        <v>0</v>
      </c>
      <c r="J683" s="143"/>
      <c r="K683" s="98" t="s">
        <v>195</v>
      </c>
      <c r="L683" s="141"/>
      <c r="M683" s="142">
        <f>M648*M651*M653</f>
        <v>0</v>
      </c>
      <c r="N683" s="143"/>
      <c r="O683" s="98" t="s">
        <v>195</v>
      </c>
      <c r="P683" s="141"/>
      <c r="Q683" s="142">
        <f>Q648*Q651*Q653</f>
        <v>0</v>
      </c>
      <c r="R683" s="143"/>
      <c r="S683" s="98" t="s">
        <v>195</v>
      </c>
      <c r="T683" s="141"/>
      <c r="U683" s="142">
        <f>U648*U651*U653</f>
        <v>0</v>
      </c>
      <c r="V683" s="143"/>
      <c r="W683" s="98" t="s">
        <v>195</v>
      </c>
      <c r="X683" s="94"/>
      <c r="Y683" s="142">
        <f t="shared" si="12"/>
        <v>0</v>
      </c>
    </row>
    <row r="684" spans="2:25" ht="12">
      <c r="B684" s="144"/>
      <c r="C684" s="98" t="s">
        <v>196</v>
      </c>
      <c r="D684" s="98"/>
      <c r="E684" s="142">
        <f>E658*E661*E663</f>
        <v>0</v>
      </c>
      <c r="F684" s="145"/>
      <c r="G684" s="98" t="s">
        <v>196</v>
      </c>
      <c r="H684" s="98"/>
      <c r="I684" s="142">
        <f>I658*I661*I663</f>
        <v>0</v>
      </c>
      <c r="J684" s="145"/>
      <c r="K684" s="98" t="s">
        <v>196</v>
      </c>
      <c r="L684" s="98"/>
      <c r="M684" s="142">
        <f>M658*M661*M663</f>
        <v>0</v>
      </c>
      <c r="N684" s="145"/>
      <c r="O684" s="98" t="s">
        <v>196</v>
      </c>
      <c r="P684" s="98"/>
      <c r="Q684" s="142">
        <f>Q658*Q661*Q663</f>
        <v>0</v>
      </c>
      <c r="R684" s="145"/>
      <c r="S684" s="98" t="s">
        <v>196</v>
      </c>
      <c r="T684" s="98"/>
      <c r="U684" s="142">
        <f>U658*U661*U663</f>
        <v>0</v>
      </c>
      <c r="V684" s="145"/>
      <c r="W684" s="98" t="s">
        <v>196</v>
      </c>
      <c r="X684" s="146"/>
      <c r="Y684" s="142">
        <f t="shared" si="12"/>
        <v>0</v>
      </c>
    </row>
    <row r="685" spans="2:25" ht="12.75" thickBot="1">
      <c r="B685" s="147"/>
      <c r="C685" s="115" t="s">
        <v>197</v>
      </c>
      <c r="D685" s="115"/>
      <c r="E685" s="148">
        <f>E668*E671*E673</f>
        <v>0</v>
      </c>
      <c r="F685" s="149"/>
      <c r="G685" s="115" t="s">
        <v>197</v>
      </c>
      <c r="H685" s="115"/>
      <c r="I685" s="148">
        <f>I668*I671*I673</f>
        <v>0</v>
      </c>
      <c r="J685" s="149"/>
      <c r="K685" s="115" t="s">
        <v>197</v>
      </c>
      <c r="L685" s="115"/>
      <c r="M685" s="148">
        <f>M668*M671*M673</f>
        <v>0</v>
      </c>
      <c r="N685" s="149"/>
      <c r="O685" s="115" t="s">
        <v>197</v>
      </c>
      <c r="P685" s="115"/>
      <c r="Q685" s="148">
        <f>Q668*Q671*Q673</f>
        <v>0</v>
      </c>
      <c r="R685" s="149"/>
      <c r="S685" s="115" t="s">
        <v>197</v>
      </c>
      <c r="T685" s="115"/>
      <c r="U685" s="148">
        <f>U668*U671*U673</f>
        <v>0</v>
      </c>
      <c r="V685" s="149"/>
      <c r="W685" s="115" t="s">
        <v>197</v>
      </c>
      <c r="X685" s="150"/>
      <c r="Y685" s="148">
        <f t="shared" si="12"/>
        <v>0</v>
      </c>
    </row>
    <row r="686" spans="2:25" ht="13.5" thickBot="1" thickTop="1">
      <c r="B686" s="151"/>
      <c r="C686" s="152" t="s">
        <v>143</v>
      </c>
      <c r="D686" s="152"/>
      <c r="E686" s="153">
        <f>SUM(E677:E685)</f>
        <v>0</v>
      </c>
      <c r="F686" s="154"/>
      <c r="G686" s="155" t="s">
        <v>143</v>
      </c>
      <c r="H686" s="155"/>
      <c r="I686" s="153">
        <f>SUM(I677:I685)</f>
        <v>0</v>
      </c>
      <c r="J686" s="154"/>
      <c r="K686" s="155" t="s">
        <v>143</v>
      </c>
      <c r="L686" s="155"/>
      <c r="M686" s="153">
        <f>SUM(M677:M685)</f>
        <v>0</v>
      </c>
      <c r="N686" s="154"/>
      <c r="O686" s="155" t="s">
        <v>143</v>
      </c>
      <c r="P686" s="156"/>
      <c r="Q686" s="153">
        <f>SUM(Q677:Q685)</f>
        <v>0</v>
      </c>
      <c r="R686" s="154"/>
      <c r="S686" s="155" t="s">
        <v>143</v>
      </c>
      <c r="T686" s="156"/>
      <c r="U686" s="153">
        <f>SUM(U677:U685)</f>
        <v>0</v>
      </c>
      <c r="V686" s="154"/>
      <c r="W686" s="155" t="s">
        <v>143</v>
      </c>
      <c r="X686" s="156"/>
      <c r="Y686" s="153">
        <f>SUM(Y677:Y685)</f>
        <v>0</v>
      </c>
    </row>
    <row r="692" ht="12.75" thickBot="1"/>
    <row r="693" spans="2:25" ht="12">
      <c r="B693" s="72" t="s">
        <v>149</v>
      </c>
      <c r="C693" s="73"/>
      <c r="D693" s="74"/>
      <c r="E693" s="406" t="str">
        <f>Assumptions!O$4</f>
        <v>N</v>
      </c>
      <c r="F693" s="406"/>
      <c r="G693" s="407"/>
      <c r="Y693" s="34" t="s">
        <v>173</v>
      </c>
    </row>
    <row r="694" spans="2:7" ht="12">
      <c r="B694" s="76" t="s">
        <v>71</v>
      </c>
      <c r="C694" s="77"/>
      <c r="D694" s="78"/>
      <c r="E694" s="408">
        <f>Assumptions!O$5</f>
        <v>0</v>
      </c>
      <c r="F694" s="408"/>
      <c r="G694" s="409"/>
    </row>
    <row r="695" spans="2:7" ht="12">
      <c r="B695" s="79" t="s">
        <v>72</v>
      </c>
      <c r="C695" s="80"/>
      <c r="D695" s="81"/>
      <c r="E695" s="408">
        <f>Assumptions!O$6</f>
        <v>0</v>
      </c>
      <c r="F695" s="408"/>
      <c r="G695" s="409"/>
    </row>
    <row r="696" spans="2:9" ht="12.75" thickBot="1">
      <c r="B696" s="82" t="s">
        <v>142</v>
      </c>
      <c r="C696" s="80"/>
      <c r="D696" s="81"/>
      <c r="E696" s="410">
        <f>Assumptions!O$7</f>
        <v>0</v>
      </c>
      <c r="F696" s="410"/>
      <c r="G696" s="411"/>
      <c r="H696" s="83"/>
      <c r="I696" s="83"/>
    </row>
    <row r="697" spans="2:25" ht="12.75" thickBot="1">
      <c r="B697" s="403" t="s">
        <v>144</v>
      </c>
      <c r="C697" s="404"/>
      <c r="D697" s="404"/>
      <c r="E697" s="405"/>
      <c r="F697" s="403" t="s">
        <v>145</v>
      </c>
      <c r="G697" s="404"/>
      <c r="H697" s="404"/>
      <c r="I697" s="405"/>
      <c r="J697" s="403" t="s">
        <v>150</v>
      </c>
      <c r="K697" s="404"/>
      <c r="L697" s="404"/>
      <c r="M697" s="405"/>
      <c r="N697" s="403" t="s">
        <v>70</v>
      </c>
      <c r="O697" s="404"/>
      <c r="P697" s="404"/>
      <c r="Q697" s="405"/>
      <c r="R697" s="403" t="s">
        <v>86</v>
      </c>
      <c r="S697" s="404"/>
      <c r="T697" s="404"/>
      <c r="U697" s="405"/>
      <c r="V697" s="403" t="s">
        <v>190</v>
      </c>
      <c r="W697" s="404"/>
      <c r="X697" s="404"/>
      <c r="Y697" s="405"/>
    </row>
    <row r="698" spans="2:25" ht="12">
      <c r="B698" s="84"/>
      <c r="C698" s="85"/>
      <c r="D698" s="85"/>
      <c r="E698" s="86"/>
      <c r="F698" s="84"/>
      <c r="G698" s="85"/>
      <c r="H698" s="85"/>
      <c r="I698" s="86"/>
      <c r="J698" s="84"/>
      <c r="K698" s="85"/>
      <c r="L698" s="85"/>
      <c r="M698" s="86"/>
      <c r="N698" s="84"/>
      <c r="O698" s="85"/>
      <c r="P698" s="85"/>
      <c r="Q698" s="86"/>
      <c r="R698" s="84"/>
      <c r="S698" s="85"/>
      <c r="T698" s="85"/>
      <c r="U698" s="86"/>
      <c r="V698" s="87"/>
      <c r="W698" s="88"/>
      <c r="X698" s="88"/>
      <c r="Y698" s="89"/>
    </row>
    <row r="699" spans="2:25" ht="12">
      <c r="B699" s="90" t="s">
        <v>146</v>
      </c>
      <c r="C699" s="85"/>
      <c r="D699" s="91"/>
      <c r="E699" s="92"/>
      <c r="F699" s="90" t="s">
        <v>146</v>
      </c>
      <c r="G699" s="85"/>
      <c r="H699" s="91"/>
      <c r="I699" s="92"/>
      <c r="J699" s="90" t="s">
        <v>146</v>
      </c>
      <c r="K699" s="85"/>
      <c r="L699" s="91"/>
      <c r="M699" s="92"/>
      <c r="N699" s="90" t="s">
        <v>146</v>
      </c>
      <c r="O699" s="85"/>
      <c r="P699" s="91"/>
      <c r="Q699" s="92"/>
      <c r="R699" s="90" t="s">
        <v>146</v>
      </c>
      <c r="S699" s="85"/>
      <c r="T699" s="91"/>
      <c r="U699" s="92"/>
      <c r="V699" s="93" t="s">
        <v>146</v>
      </c>
      <c r="W699" s="88"/>
      <c r="X699" s="94"/>
      <c r="Y699" s="95"/>
    </row>
    <row r="700" spans="2:25" ht="12">
      <c r="B700" s="84"/>
      <c r="C700" s="96" t="s">
        <v>139</v>
      </c>
      <c r="D700" s="97"/>
      <c r="E700" s="27">
        <v>0</v>
      </c>
      <c r="F700" s="84"/>
      <c r="G700" s="96" t="s">
        <v>139</v>
      </c>
      <c r="H700" s="85"/>
      <c r="I700" s="27">
        <v>0</v>
      </c>
      <c r="J700" s="84"/>
      <c r="K700" s="96" t="s">
        <v>139</v>
      </c>
      <c r="L700" s="85"/>
      <c r="M700" s="27">
        <v>0</v>
      </c>
      <c r="N700" s="84"/>
      <c r="O700" s="96" t="s">
        <v>139</v>
      </c>
      <c r="P700" s="85"/>
      <c r="Q700" s="27">
        <v>0</v>
      </c>
      <c r="R700" s="84"/>
      <c r="S700" s="96" t="s">
        <v>139</v>
      </c>
      <c r="T700" s="85"/>
      <c r="U700" s="27">
        <v>0</v>
      </c>
      <c r="V700" s="87"/>
      <c r="W700" s="98" t="s">
        <v>139</v>
      </c>
      <c r="X700" s="88"/>
      <c r="Y700" s="99" t="e">
        <f>Y701/(E694+E695)</f>
        <v>#DIV/0!</v>
      </c>
    </row>
    <row r="701" spans="2:25" ht="12">
      <c r="B701" s="84"/>
      <c r="C701" s="96" t="s">
        <v>140</v>
      </c>
      <c r="D701" s="97"/>
      <c r="E701" s="100">
        <f>E700*$E694</f>
        <v>0</v>
      </c>
      <c r="F701" s="84"/>
      <c r="G701" s="96" t="s">
        <v>140</v>
      </c>
      <c r="H701" s="85"/>
      <c r="I701" s="100">
        <f>I700*$E694</f>
        <v>0</v>
      </c>
      <c r="J701" s="84"/>
      <c r="K701" s="96" t="s">
        <v>140</v>
      </c>
      <c r="L701" s="85"/>
      <c r="M701" s="100">
        <f>M700*$E694</f>
        <v>0</v>
      </c>
      <c r="N701" s="84"/>
      <c r="O701" s="96" t="s">
        <v>140</v>
      </c>
      <c r="P701" s="85"/>
      <c r="Q701" s="100">
        <f>Q700*$E695</f>
        <v>0</v>
      </c>
      <c r="R701" s="84"/>
      <c r="S701" s="96" t="s">
        <v>140</v>
      </c>
      <c r="T701" s="85"/>
      <c r="U701" s="100">
        <f>U700*($E695+$E694)</f>
        <v>0</v>
      </c>
      <c r="V701" s="87"/>
      <c r="W701" s="98" t="s">
        <v>140</v>
      </c>
      <c r="X701" s="88"/>
      <c r="Y701" s="101">
        <f>E701+I701+M701+Q701+U701</f>
        <v>0</v>
      </c>
    </row>
    <row r="702" spans="2:25" ht="12">
      <c r="B702" s="84"/>
      <c r="C702" s="96" t="s">
        <v>65</v>
      </c>
      <c r="D702" s="97"/>
      <c r="E702" s="17">
        <v>0</v>
      </c>
      <c r="F702" s="84"/>
      <c r="G702" s="96" t="s">
        <v>65</v>
      </c>
      <c r="H702" s="85"/>
      <c r="I702" s="17">
        <v>0</v>
      </c>
      <c r="J702" s="84"/>
      <c r="K702" s="102"/>
      <c r="L702" s="103"/>
      <c r="M702" s="104"/>
      <c r="N702" s="84"/>
      <c r="O702" s="96" t="s">
        <v>65</v>
      </c>
      <c r="P702" s="85"/>
      <c r="Q702" s="17">
        <v>0</v>
      </c>
      <c r="R702" s="84"/>
      <c r="S702" s="96" t="s">
        <v>141</v>
      </c>
      <c r="T702" s="85"/>
      <c r="U702" s="17">
        <v>0</v>
      </c>
      <c r="V702" s="87"/>
      <c r="W702" s="102"/>
      <c r="X702" s="103"/>
      <c r="Y702" s="105"/>
    </row>
    <row r="703" spans="2:25" ht="12">
      <c r="B703" s="84"/>
      <c r="C703" s="96" t="s">
        <v>66</v>
      </c>
      <c r="D703" s="97"/>
      <c r="E703" s="106">
        <f>Assumptions!$B$20</f>
        <v>0.22</v>
      </c>
      <c r="F703" s="84"/>
      <c r="G703" s="96" t="s">
        <v>66</v>
      </c>
      <c r="H703" s="85"/>
      <c r="I703" s="106">
        <f>Assumptions!$C$20</f>
        <v>0.87</v>
      </c>
      <c r="J703" s="84"/>
      <c r="K703" s="96" t="s">
        <v>66</v>
      </c>
      <c r="L703" s="85"/>
      <c r="M703" s="106">
        <f>Assumptions!$D$20</f>
        <v>1.17</v>
      </c>
      <c r="N703" s="84"/>
      <c r="O703" s="102"/>
      <c r="P703" s="103"/>
      <c r="Q703" s="104"/>
      <c r="R703" s="84"/>
      <c r="S703" s="102"/>
      <c r="T703" s="103"/>
      <c r="U703" s="104"/>
      <c r="V703" s="87"/>
      <c r="W703" s="102"/>
      <c r="X703" s="103"/>
      <c r="Y703" s="105"/>
    </row>
    <row r="704" spans="2:25" ht="12">
      <c r="B704" s="84"/>
      <c r="C704" s="96" t="s">
        <v>69</v>
      </c>
      <c r="D704" s="97"/>
      <c r="E704" s="106">
        <f>Assumptions!$B$21</f>
        <v>0</v>
      </c>
      <c r="F704" s="84"/>
      <c r="G704" s="96" t="s">
        <v>69</v>
      </c>
      <c r="H704" s="85"/>
      <c r="I704" s="106">
        <f>Assumptions!$C$21</f>
        <v>0</v>
      </c>
      <c r="J704" s="84"/>
      <c r="K704" s="96" t="s">
        <v>69</v>
      </c>
      <c r="L704" s="85"/>
      <c r="M704" s="106">
        <f>Assumptions!$D$21</f>
        <v>0</v>
      </c>
      <c r="N704" s="84"/>
      <c r="O704" s="102"/>
      <c r="P704" s="103"/>
      <c r="Q704" s="104"/>
      <c r="R704" s="84"/>
      <c r="S704" s="102"/>
      <c r="T704" s="103"/>
      <c r="U704" s="104"/>
      <c r="V704" s="87"/>
      <c r="W704" s="102"/>
      <c r="X704" s="103"/>
      <c r="Y704" s="105"/>
    </row>
    <row r="705" spans="2:25" ht="12">
      <c r="B705" s="84"/>
      <c r="C705" s="96" t="s">
        <v>141</v>
      </c>
      <c r="D705" s="97"/>
      <c r="E705" s="107">
        <f>E702+E703+E704</f>
        <v>0.22</v>
      </c>
      <c r="F705" s="84"/>
      <c r="G705" s="96" t="s">
        <v>141</v>
      </c>
      <c r="H705" s="85"/>
      <c r="I705" s="107">
        <f>I702+I703+I704</f>
        <v>0.87</v>
      </c>
      <c r="J705" s="84"/>
      <c r="K705" s="96" t="s">
        <v>141</v>
      </c>
      <c r="L705" s="85"/>
      <c r="M705" s="107">
        <f>M702+M703+M704</f>
        <v>1.17</v>
      </c>
      <c r="N705" s="84"/>
      <c r="O705" s="96" t="s">
        <v>141</v>
      </c>
      <c r="P705" s="85"/>
      <c r="Q705" s="107">
        <f>Q702+Q703+Q704</f>
        <v>0</v>
      </c>
      <c r="R705" s="84"/>
      <c r="S705" s="96" t="s">
        <v>141</v>
      </c>
      <c r="T705" s="85"/>
      <c r="U705" s="107">
        <f>U702+U703+U704</f>
        <v>0</v>
      </c>
      <c r="V705" s="87"/>
      <c r="W705" s="98" t="s">
        <v>141</v>
      </c>
      <c r="X705" s="88"/>
      <c r="Y705" s="108" t="e">
        <f>Y707/Y701/Y706</f>
        <v>#DIV/0!</v>
      </c>
    </row>
    <row r="706" spans="2:25" ht="12.75" thickBot="1">
      <c r="B706" s="109"/>
      <c r="C706" s="110" t="s">
        <v>142</v>
      </c>
      <c r="D706" s="111"/>
      <c r="E706" s="112">
        <f>$E696</f>
        <v>0</v>
      </c>
      <c r="F706" s="109"/>
      <c r="G706" s="110" t="s">
        <v>142</v>
      </c>
      <c r="H706" s="113"/>
      <c r="I706" s="112">
        <f>$E696</f>
        <v>0</v>
      </c>
      <c r="J706" s="109"/>
      <c r="K706" s="110" t="s">
        <v>142</v>
      </c>
      <c r="L706" s="113"/>
      <c r="M706" s="112">
        <f>$E696</f>
        <v>0</v>
      </c>
      <c r="N706" s="109"/>
      <c r="O706" s="110" t="s">
        <v>142</v>
      </c>
      <c r="P706" s="113"/>
      <c r="Q706" s="112">
        <f>$E696</f>
        <v>0</v>
      </c>
      <c r="R706" s="109"/>
      <c r="S706" s="110" t="s">
        <v>142</v>
      </c>
      <c r="T706" s="113"/>
      <c r="U706" s="112">
        <f>$E696</f>
        <v>0</v>
      </c>
      <c r="V706" s="114"/>
      <c r="W706" s="115" t="s">
        <v>142</v>
      </c>
      <c r="X706" s="116"/>
      <c r="Y706" s="117">
        <f>E696</f>
        <v>0</v>
      </c>
    </row>
    <row r="707" spans="2:25" ht="12.75" thickTop="1">
      <c r="B707" s="118"/>
      <c r="C707" s="119" t="s">
        <v>143</v>
      </c>
      <c r="D707" s="120"/>
      <c r="E707" s="121">
        <f>E706*E705*E701</f>
        <v>0</v>
      </c>
      <c r="F707" s="118"/>
      <c r="G707" s="119" t="s">
        <v>143</v>
      </c>
      <c r="H707" s="122"/>
      <c r="I707" s="121">
        <f>I706*I705*I701</f>
        <v>0</v>
      </c>
      <c r="J707" s="118"/>
      <c r="K707" s="119" t="s">
        <v>143</v>
      </c>
      <c r="L707" s="122"/>
      <c r="M707" s="121">
        <f>M706*M705*M701</f>
        <v>0</v>
      </c>
      <c r="N707" s="118"/>
      <c r="O707" s="119" t="s">
        <v>143</v>
      </c>
      <c r="P707" s="122"/>
      <c r="Q707" s="121">
        <f>Q706*Q705*Q701</f>
        <v>0</v>
      </c>
      <c r="R707" s="118"/>
      <c r="S707" s="119" t="s">
        <v>143</v>
      </c>
      <c r="T707" s="122"/>
      <c r="U707" s="121">
        <f>U706*U705*U701</f>
        <v>0</v>
      </c>
      <c r="V707" s="123"/>
      <c r="W707" s="124" t="s">
        <v>143</v>
      </c>
      <c r="X707" s="125"/>
      <c r="Y707" s="126">
        <f>E707+I707+M707+Q707+U707</f>
        <v>0</v>
      </c>
    </row>
    <row r="708" spans="2:25" ht="12">
      <c r="B708" s="127"/>
      <c r="C708" s="128"/>
      <c r="D708" s="129"/>
      <c r="E708" s="130"/>
      <c r="F708" s="127"/>
      <c r="G708" s="128"/>
      <c r="H708" s="128"/>
      <c r="I708" s="130"/>
      <c r="J708" s="127"/>
      <c r="K708" s="128"/>
      <c r="L708" s="128"/>
      <c r="M708" s="130"/>
      <c r="N708" s="127"/>
      <c r="O708" s="128"/>
      <c r="P708" s="128"/>
      <c r="Q708" s="130"/>
      <c r="R708" s="127"/>
      <c r="S708" s="128"/>
      <c r="T708" s="128"/>
      <c r="U708" s="130"/>
      <c r="V708" s="131"/>
      <c r="W708" s="132"/>
      <c r="X708" s="132"/>
      <c r="Y708" s="133"/>
    </row>
    <row r="709" spans="2:25" ht="12">
      <c r="B709" s="90" t="s">
        <v>147</v>
      </c>
      <c r="C709" s="85"/>
      <c r="D709" s="91"/>
      <c r="E709" s="92"/>
      <c r="F709" s="90" t="s">
        <v>147</v>
      </c>
      <c r="G709" s="85"/>
      <c r="H709" s="91"/>
      <c r="I709" s="92"/>
      <c r="J709" s="90" t="s">
        <v>147</v>
      </c>
      <c r="K709" s="85"/>
      <c r="L709" s="91"/>
      <c r="M709" s="92"/>
      <c r="N709" s="90" t="s">
        <v>147</v>
      </c>
      <c r="O709" s="85"/>
      <c r="P709" s="91"/>
      <c r="Q709" s="92"/>
      <c r="R709" s="90" t="s">
        <v>147</v>
      </c>
      <c r="S709" s="85"/>
      <c r="T709" s="91"/>
      <c r="U709" s="92"/>
      <c r="V709" s="93" t="s">
        <v>147</v>
      </c>
      <c r="W709" s="88"/>
      <c r="X709" s="94"/>
      <c r="Y709" s="95"/>
    </row>
    <row r="710" spans="2:25" ht="12">
      <c r="B710" s="84"/>
      <c r="C710" s="96" t="s">
        <v>139</v>
      </c>
      <c r="D710" s="97"/>
      <c r="E710" s="27">
        <v>0</v>
      </c>
      <c r="F710" s="84"/>
      <c r="G710" s="96" t="s">
        <v>139</v>
      </c>
      <c r="H710" s="85"/>
      <c r="I710" s="27">
        <v>0</v>
      </c>
      <c r="J710" s="84"/>
      <c r="K710" s="96" t="s">
        <v>139</v>
      </c>
      <c r="L710" s="85"/>
      <c r="M710" s="27">
        <v>0</v>
      </c>
      <c r="N710" s="84"/>
      <c r="O710" s="96" t="s">
        <v>139</v>
      </c>
      <c r="P710" s="85"/>
      <c r="Q710" s="27">
        <v>0</v>
      </c>
      <c r="R710" s="84"/>
      <c r="S710" s="96" t="s">
        <v>139</v>
      </c>
      <c r="T710" s="85"/>
      <c r="U710" s="27">
        <v>0</v>
      </c>
      <c r="V710" s="87"/>
      <c r="W710" s="98" t="s">
        <v>139</v>
      </c>
      <c r="X710" s="88"/>
      <c r="Y710" s="99" t="e">
        <f>Y711/(E694+E695)</f>
        <v>#DIV/0!</v>
      </c>
    </row>
    <row r="711" spans="2:25" ht="12">
      <c r="B711" s="84"/>
      <c r="C711" s="96" t="s">
        <v>140</v>
      </c>
      <c r="D711" s="97"/>
      <c r="E711" s="100">
        <f>E710*$E694</f>
        <v>0</v>
      </c>
      <c r="F711" s="84"/>
      <c r="G711" s="96" t="s">
        <v>140</v>
      </c>
      <c r="H711" s="85"/>
      <c r="I711" s="100">
        <f>I710*$E694</f>
        <v>0</v>
      </c>
      <c r="J711" s="84"/>
      <c r="K711" s="96" t="s">
        <v>140</v>
      </c>
      <c r="L711" s="85"/>
      <c r="M711" s="100">
        <f>M710*$E694</f>
        <v>0</v>
      </c>
      <c r="N711" s="84"/>
      <c r="O711" s="96" t="s">
        <v>140</v>
      </c>
      <c r="P711" s="85"/>
      <c r="Q711" s="100">
        <f>Q710*$E695</f>
        <v>0</v>
      </c>
      <c r="R711" s="84"/>
      <c r="S711" s="96" t="s">
        <v>140</v>
      </c>
      <c r="T711" s="85"/>
      <c r="U711" s="100">
        <f>U710*($E694+$E695)</f>
        <v>0</v>
      </c>
      <c r="V711" s="87"/>
      <c r="W711" s="98" t="s">
        <v>140</v>
      </c>
      <c r="X711" s="88"/>
      <c r="Y711" s="101">
        <f>E711+I711+M711+Q711+U711</f>
        <v>0</v>
      </c>
    </row>
    <row r="712" spans="2:25" ht="12">
      <c r="B712" s="84"/>
      <c r="C712" s="96" t="s">
        <v>65</v>
      </c>
      <c r="D712" s="97"/>
      <c r="E712" s="17">
        <v>0</v>
      </c>
      <c r="F712" s="84"/>
      <c r="G712" s="96" t="s">
        <v>65</v>
      </c>
      <c r="H712" s="85"/>
      <c r="I712" s="17">
        <v>0</v>
      </c>
      <c r="J712" s="84"/>
      <c r="K712" s="102"/>
      <c r="L712" s="103"/>
      <c r="M712" s="104"/>
      <c r="N712" s="84"/>
      <c r="O712" s="96" t="s">
        <v>65</v>
      </c>
      <c r="P712" s="85"/>
      <c r="Q712" s="17">
        <v>0</v>
      </c>
      <c r="R712" s="84"/>
      <c r="S712" s="96" t="s">
        <v>141</v>
      </c>
      <c r="T712" s="85"/>
      <c r="U712" s="17">
        <v>0</v>
      </c>
      <c r="V712" s="87"/>
      <c r="W712" s="102"/>
      <c r="X712" s="103"/>
      <c r="Y712" s="134"/>
    </row>
    <row r="713" spans="2:25" ht="12">
      <c r="B713" s="84"/>
      <c r="C713" s="96" t="s">
        <v>66</v>
      </c>
      <c r="D713" s="97"/>
      <c r="E713" s="106">
        <f>Assumptions!$B$22</f>
        <v>0.2</v>
      </c>
      <c r="F713" s="84"/>
      <c r="G713" s="96" t="s">
        <v>66</v>
      </c>
      <c r="H713" s="85"/>
      <c r="I713" s="106">
        <f>Assumptions!$C$22</f>
        <v>1.74</v>
      </c>
      <c r="J713" s="84"/>
      <c r="K713" s="96" t="s">
        <v>66</v>
      </c>
      <c r="L713" s="85"/>
      <c r="M713" s="106">
        <f>Assumptions!$D$22</f>
        <v>2.14</v>
      </c>
      <c r="N713" s="84"/>
      <c r="O713" s="102"/>
      <c r="P713" s="103"/>
      <c r="Q713" s="104"/>
      <c r="R713" s="84"/>
      <c r="S713" s="102"/>
      <c r="T713" s="103"/>
      <c r="U713" s="104"/>
      <c r="V713" s="87"/>
      <c r="W713" s="102"/>
      <c r="X713" s="103"/>
      <c r="Y713" s="134"/>
    </row>
    <row r="714" spans="2:25" ht="12">
      <c r="B714" s="84"/>
      <c r="C714" s="96" t="s">
        <v>69</v>
      </c>
      <c r="D714" s="97"/>
      <c r="E714" s="106">
        <f>Assumptions!$B$23</f>
        <v>0</v>
      </c>
      <c r="F714" s="84"/>
      <c r="G714" s="96" t="s">
        <v>69</v>
      </c>
      <c r="H714" s="85"/>
      <c r="I714" s="106">
        <f>Assumptions!$C$23</f>
        <v>0.13</v>
      </c>
      <c r="J714" s="84"/>
      <c r="K714" s="96" t="s">
        <v>69</v>
      </c>
      <c r="L714" s="85"/>
      <c r="M714" s="106">
        <f>Assumptions!$D$23</f>
        <v>0.13</v>
      </c>
      <c r="N714" s="84"/>
      <c r="O714" s="102"/>
      <c r="P714" s="103"/>
      <c r="Q714" s="104"/>
      <c r="R714" s="84"/>
      <c r="S714" s="102"/>
      <c r="T714" s="103"/>
      <c r="U714" s="104"/>
      <c r="V714" s="87"/>
      <c r="W714" s="102"/>
      <c r="X714" s="103"/>
      <c r="Y714" s="134"/>
    </row>
    <row r="715" spans="2:25" ht="12">
      <c r="B715" s="84"/>
      <c r="C715" s="96" t="s">
        <v>141</v>
      </c>
      <c r="D715" s="97"/>
      <c r="E715" s="107">
        <f>E712+E713+E714</f>
        <v>0.2</v>
      </c>
      <c r="F715" s="84"/>
      <c r="G715" s="96" t="s">
        <v>141</v>
      </c>
      <c r="H715" s="85"/>
      <c r="I715" s="107">
        <f>I712+I713+I714</f>
        <v>1.87</v>
      </c>
      <c r="J715" s="84"/>
      <c r="K715" s="96" t="s">
        <v>141</v>
      </c>
      <c r="L715" s="85"/>
      <c r="M715" s="107">
        <f>M712+M713+M714</f>
        <v>2.27</v>
      </c>
      <c r="N715" s="84"/>
      <c r="O715" s="96" t="s">
        <v>141</v>
      </c>
      <c r="P715" s="85"/>
      <c r="Q715" s="107">
        <f>Q712+Q713+Q714</f>
        <v>0</v>
      </c>
      <c r="R715" s="84"/>
      <c r="S715" s="96" t="s">
        <v>141</v>
      </c>
      <c r="T715" s="85"/>
      <c r="U715" s="107">
        <f>U712+U713+U714</f>
        <v>0</v>
      </c>
      <c r="V715" s="87"/>
      <c r="W715" s="98" t="s">
        <v>141</v>
      </c>
      <c r="X715" s="88"/>
      <c r="Y715" s="108" t="e">
        <f>Y717/Y711/Y716</f>
        <v>#DIV/0!</v>
      </c>
    </row>
    <row r="716" spans="2:25" ht="12.75" thickBot="1">
      <c r="B716" s="109"/>
      <c r="C716" s="110" t="s">
        <v>142</v>
      </c>
      <c r="D716" s="111"/>
      <c r="E716" s="112">
        <f>E706</f>
        <v>0</v>
      </c>
      <c r="F716" s="109"/>
      <c r="G716" s="110" t="s">
        <v>142</v>
      </c>
      <c r="H716" s="113"/>
      <c r="I716" s="112">
        <f>I706</f>
        <v>0</v>
      </c>
      <c r="J716" s="109"/>
      <c r="K716" s="110" t="s">
        <v>142</v>
      </c>
      <c r="L716" s="113"/>
      <c r="M716" s="112">
        <f>M706</f>
        <v>0</v>
      </c>
      <c r="N716" s="109"/>
      <c r="O716" s="110" t="s">
        <v>142</v>
      </c>
      <c r="P716" s="113"/>
      <c r="Q716" s="112">
        <f>Q706</f>
        <v>0</v>
      </c>
      <c r="R716" s="109"/>
      <c r="S716" s="110" t="s">
        <v>142</v>
      </c>
      <c r="T716" s="113"/>
      <c r="U716" s="112">
        <f>U706</f>
        <v>0</v>
      </c>
      <c r="V716" s="114"/>
      <c r="W716" s="115" t="s">
        <v>142</v>
      </c>
      <c r="X716" s="116"/>
      <c r="Y716" s="117">
        <f>Y706</f>
        <v>0</v>
      </c>
    </row>
    <row r="717" spans="2:25" ht="12.75" thickTop="1">
      <c r="B717" s="118"/>
      <c r="C717" s="119" t="s">
        <v>143</v>
      </c>
      <c r="D717" s="120"/>
      <c r="E717" s="121">
        <f>E716*E715*E711</f>
        <v>0</v>
      </c>
      <c r="F717" s="118"/>
      <c r="G717" s="119" t="s">
        <v>143</v>
      </c>
      <c r="H717" s="122"/>
      <c r="I717" s="121">
        <f>I716*I715*I711</f>
        <v>0</v>
      </c>
      <c r="J717" s="118"/>
      <c r="K717" s="119" t="s">
        <v>143</v>
      </c>
      <c r="L717" s="122"/>
      <c r="M717" s="121">
        <f>M716*M715*M711</f>
        <v>0</v>
      </c>
      <c r="N717" s="118"/>
      <c r="O717" s="119" t="s">
        <v>143</v>
      </c>
      <c r="P717" s="122"/>
      <c r="Q717" s="121">
        <f>Q716*Q715*Q711</f>
        <v>0</v>
      </c>
      <c r="R717" s="118"/>
      <c r="S717" s="119" t="s">
        <v>143</v>
      </c>
      <c r="T717" s="122"/>
      <c r="U717" s="121">
        <f>U716*U715*U711</f>
        <v>0</v>
      </c>
      <c r="V717" s="123"/>
      <c r="W717" s="124" t="s">
        <v>143</v>
      </c>
      <c r="X717" s="125"/>
      <c r="Y717" s="135">
        <f>E717+I717+M717+Q717+U717</f>
        <v>0</v>
      </c>
    </row>
    <row r="718" spans="2:25" ht="12">
      <c r="B718" s="127"/>
      <c r="C718" s="128"/>
      <c r="D718" s="129"/>
      <c r="E718" s="130"/>
      <c r="F718" s="127"/>
      <c r="G718" s="128"/>
      <c r="H718" s="128"/>
      <c r="I718" s="130"/>
      <c r="J718" s="127"/>
      <c r="K718" s="128"/>
      <c r="L718" s="128"/>
      <c r="M718" s="130"/>
      <c r="N718" s="127"/>
      <c r="O718" s="128"/>
      <c r="P718" s="128"/>
      <c r="Q718" s="130"/>
      <c r="R718" s="127"/>
      <c r="S718" s="128"/>
      <c r="T718" s="128"/>
      <c r="U718" s="130"/>
      <c r="V718" s="131"/>
      <c r="W718" s="132"/>
      <c r="X718" s="132"/>
      <c r="Y718" s="133"/>
    </row>
    <row r="719" spans="2:25" ht="12">
      <c r="B719" s="90" t="s">
        <v>148</v>
      </c>
      <c r="C719" s="85"/>
      <c r="D719" s="91"/>
      <c r="E719" s="92"/>
      <c r="F719" s="90" t="s">
        <v>148</v>
      </c>
      <c r="G719" s="85"/>
      <c r="H719" s="91"/>
      <c r="I719" s="92"/>
      <c r="J719" s="90" t="s">
        <v>148</v>
      </c>
      <c r="K719" s="85"/>
      <c r="L719" s="91"/>
      <c r="M719" s="92"/>
      <c r="N719" s="90" t="s">
        <v>148</v>
      </c>
      <c r="O719" s="85"/>
      <c r="P719" s="91"/>
      <c r="Q719" s="92"/>
      <c r="R719" s="90" t="s">
        <v>148</v>
      </c>
      <c r="S719" s="85"/>
      <c r="T719" s="91"/>
      <c r="U719" s="92"/>
      <c r="V719" s="93" t="s">
        <v>148</v>
      </c>
      <c r="W719" s="88"/>
      <c r="X719" s="94"/>
      <c r="Y719" s="95"/>
    </row>
    <row r="720" spans="2:25" ht="12">
      <c r="B720" s="84"/>
      <c r="C720" s="96" t="s">
        <v>139</v>
      </c>
      <c r="D720" s="97"/>
      <c r="E720" s="27">
        <v>0</v>
      </c>
      <c r="F720" s="84"/>
      <c r="G720" s="96" t="s">
        <v>139</v>
      </c>
      <c r="H720" s="85"/>
      <c r="I720" s="27">
        <v>0</v>
      </c>
      <c r="J720" s="84"/>
      <c r="K720" s="96" t="s">
        <v>139</v>
      </c>
      <c r="L720" s="85"/>
      <c r="M720" s="27">
        <v>0</v>
      </c>
      <c r="N720" s="84"/>
      <c r="O720" s="96" t="s">
        <v>139</v>
      </c>
      <c r="P720" s="85"/>
      <c r="Q720" s="27">
        <v>0</v>
      </c>
      <c r="R720" s="84"/>
      <c r="S720" s="96" t="s">
        <v>139</v>
      </c>
      <c r="T720" s="85"/>
      <c r="U720" s="27">
        <v>0</v>
      </c>
      <c r="V720" s="87"/>
      <c r="W720" s="98" t="s">
        <v>139</v>
      </c>
      <c r="X720" s="88"/>
      <c r="Y720" s="99" t="e">
        <f>Y721/(E694+E695)</f>
        <v>#DIV/0!</v>
      </c>
    </row>
    <row r="721" spans="2:25" ht="12">
      <c r="B721" s="84"/>
      <c r="C721" s="96" t="s">
        <v>140</v>
      </c>
      <c r="D721" s="97"/>
      <c r="E721" s="100">
        <f>E720*$E694</f>
        <v>0</v>
      </c>
      <c r="F721" s="84"/>
      <c r="G721" s="96" t="s">
        <v>140</v>
      </c>
      <c r="H721" s="85"/>
      <c r="I721" s="100">
        <f>I720*$E694</f>
        <v>0</v>
      </c>
      <c r="J721" s="84"/>
      <c r="K721" s="96" t="s">
        <v>140</v>
      </c>
      <c r="L721" s="85"/>
      <c r="M721" s="100">
        <f>M720*$E694</f>
        <v>0</v>
      </c>
      <c r="N721" s="84"/>
      <c r="O721" s="96" t="s">
        <v>140</v>
      </c>
      <c r="P721" s="85"/>
      <c r="Q721" s="100">
        <f>Q720*$E695</f>
        <v>0</v>
      </c>
      <c r="R721" s="84"/>
      <c r="S721" s="96" t="s">
        <v>140</v>
      </c>
      <c r="T721" s="85"/>
      <c r="U721" s="100">
        <f>U720*($E694+$E695)</f>
        <v>0</v>
      </c>
      <c r="V721" s="87"/>
      <c r="W721" s="98" t="s">
        <v>140</v>
      </c>
      <c r="X721" s="88"/>
      <c r="Y721" s="101">
        <f>E721+I721+M721+Q721+U721</f>
        <v>0</v>
      </c>
    </row>
    <row r="722" spans="2:25" ht="12">
      <c r="B722" s="84"/>
      <c r="C722" s="96" t="s">
        <v>65</v>
      </c>
      <c r="D722" s="97"/>
      <c r="E722" s="17">
        <v>0</v>
      </c>
      <c r="F722" s="84"/>
      <c r="G722" s="96" t="s">
        <v>65</v>
      </c>
      <c r="H722" s="85"/>
      <c r="I722" s="17">
        <v>0</v>
      </c>
      <c r="J722" s="84"/>
      <c r="K722" s="102"/>
      <c r="L722" s="103"/>
      <c r="M722" s="104"/>
      <c r="N722" s="84"/>
      <c r="O722" s="96" t="s">
        <v>65</v>
      </c>
      <c r="P722" s="85"/>
      <c r="Q722" s="17">
        <v>0</v>
      </c>
      <c r="R722" s="84"/>
      <c r="S722" s="96" t="s">
        <v>141</v>
      </c>
      <c r="T722" s="85"/>
      <c r="U722" s="17">
        <v>0</v>
      </c>
      <c r="V722" s="87"/>
      <c r="W722" s="102"/>
      <c r="X722" s="103"/>
      <c r="Y722" s="134"/>
    </row>
    <row r="723" spans="2:25" ht="12">
      <c r="B723" s="84"/>
      <c r="C723" s="96" t="s">
        <v>66</v>
      </c>
      <c r="D723" s="97"/>
      <c r="E723" s="106">
        <f>Assumptions!$B$24</f>
        <v>0.05</v>
      </c>
      <c r="F723" s="84"/>
      <c r="G723" s="96" t="s">
        <v>66</v>
      </c>
      <c r="H723" s="85"/>
      <c r="I723" s="106">
        <f>Assumptions!$C$24</f>
        <v>0.29</v>
      </c>
      <c r="J723" s="84"/>
      <c r="K723" s="96" t="s">
        <v>66</v>
      </c>
      <c r="L723" s="85"/>
      <c r="M723" s="106">
        <f>Assumptions!$D$24</f>
        <v>0.58</v>
      </c>
      <c r="N723" s="84"/>
      <c r="O723" s="102"/>
      <c r="P723" s="103"/>
      <c r="Q723" s="104"/>
      <c r="R723" s="84"/>
      <c r="S723" s="102"/>
      <c r="T723" s="103"/>
      <c r="U723" s="104"/>
      <c r="V723" s="87"/>
      <c r="W723" s="102"/>
      <c r="X723" s="103"/>
      <c r="Y723" s="134"/>
    </row>
    <row r="724" spans="2:25" ht="12">
      <c r="B724" s="84"/>
      <c r="C724" s="96" t="s">
        <v>69</v>
      </c>
      <c r="D724" s="97"/>
      <c r="E724" s="106">
        <f>Assumptions!$B$25</f>
        <v>0</v>
      </c>
      <c r="F724" s="84"/>
      <c r="G724" s="96" t="s">
        <v>69</v>
      </c>
      <c r="H724" s="85"/>
      <c r="I724" s="106">
        <f>Assumptions!$C$25</f>
        <v>0</v>
      </c>
      <c r="J724" s="84"/>
      <c r="K724" s="96" t="s">
        <v>69</v>
      </c>
      <c r="L724" s="85"/>
      <c r="M724" s="106">
        <f>Assumptions!$D$25</f>
        <v>0</v>
      </c>
      <c r="N724" s="84"/>
      <c r="O724" s="102"/>
      <c r="P724" s="103"/>
      <c r="Q724" s="104"/>
      <c r="R724" s="84"/>
      <c r="S724" s="102"/>
      <c r="T724" s="103"/>
      <c r="U724" s="104"/>
      <c r="V724" s="87"/>
      <c r="W724" s="102"/>
      <c r="X724" s="103"/>
      <c r="Y724" s="134"/>
    </row>
    <row r="725" spans="2:25" ht="12">
      <c r="B725" s="84"/>
      <c r="C725" s="96" t="s">
        <v>141</v>
      </c>
      <c r="D725" s="97"/>
      <c r="E725" s="107">
        <f>E722+E723+E724</f>
        <v>0.05</v>
      </c>
      <c r="F725" s="84"/>
      <c r="G725" s="96" t="s">
        <v>141</v>
      </c>
      <c r="H725" s="85"/>
      <c r="I725" s="107">
        <f>I722+I723+I724</f>
        <v>0.29</v>
      </c>
      <c r="J725" s="84"/>
      <c r="K725" s="96" t="s">
        <v>141</v>
      </c>
      <c r="L725" s="85"/>
      <c r="M725" s="107">
        <f>M722+M723+M724</f>
        <v>0.58</v>
      </c>
      <c r="N725" s="84"/>
      <c r="O725" s="96" t="s">
        <v>141</v>
      </c>
      <c r="P725" s="85"/>
      <c r="Q725" s="107">
        <f>Q722+Q723+Q724</f>
        <v>0</v>
      </c>
      <c r="R725" s="84"/>
      <c r="S725" s="96" t="s">
        <v>141</v>
      </c>
      <c r="T725" s="85"/>
      <c r="U725" s="107">
        <f>U722+U723+U724</f>
        <v>0</v>
      </c>
      <c r="V725" s="87"/>
      <c r="W725" s="98" t="s">
        <v>141</v>
      </c>
      <c r="X725" s="88"/>
      <c r="Y725" s="108" t="e">
        <f>Y727/Y721/Y726</f>
        <v>#DIV/0!</v>
      </c>
    </row>
    <row r="726" spans="2:25" ht="12.75" thickBot="1">
      <c r="B726" s="109"/>
      <c r="C726" s="110" t="s">
        <v>142</v>
      </c>
      <c r="D726" s="111"/>
      <c r="E726" s="112">
        <f>E716</f>
        <v>0</v>
      </c>
      <c r="F726" s="109"/>
      <c r="G726" s="110" t="s">
        <v>142</v>
      </c>
      <c r="H726" s="113"/>
      <c r="I726" s="112">
        <f>I716</f>
        <v>0</v>
      </c>
      <c r="J726" s="109"/>
      <c r="K726" s="110" t="s">
        <v>142</v>
      </c>
      <c r="L726" s="113"/>
      <c r="M726" s="112">
        <f>M716</f>
        <v>0</v>
      </c>
      <c r="N726" s="109"/>
      <c r="O726" s="110" t="s">
        <v>142</v>
      </c>
      <c r="P726" s="113"/>
      <c r="Q726" s="112">
        <f>Q716</f>
        <v>0</v>
      </c>
      <c r="R726" s="109"/>
      <c r="S726" s="110" t="s">
        <v>142</v>
      </c>
      <c r="T726" s="113"/>
      <c r="U726" s="112">
        <f>U716</f>
        <v>0</v>
      </c>
      <c r="V726" s="114"/>
      <c r="W726" s="115" t="s">
        <v>142</v>
      </c>
      <c r="X726" s="116"/>
      <c r="Y726" s="117">
        <f>Y716</f>
        <v>0</v>
      </c>
    </row>
    <row r="727" spans="2:25" ht="13.5" thickBot="1" thickTop="1">
      <c r="B727" s="84"/>
      <c r="C727" s="96" t="s">
        <v>143</v>
      </c>
      <c r="D727" s="97"/>
      <c r="E727" s="136">
        <f>E726*E725*E721</f>
        <v>0</v>
      </c>
      <c r="F727" s="84"/>
      <c r="G727" s="96" t="s">
        <v>143</v>
      </c>
      <c r="H727" s="85"/>
      <c r="I727" s="136">
        <f>I726*I725*I721</f>
        <v>0</v>
      </c>
      <c r="J727" s="84"/>
      <c r="K727" s="96" t="s">
        <v>143</v>
      </c>
      <c r="L727" s="85"/>
      <c r="M727" s="136">
        <f>M726*M725*M721</f>
        <v>0</v>
      </c>
      <c r="N727" s="84"/>
      <c r="O727" s="96" t="s">
        <v>143</v>
      </c>
      <c r="P727" s="85"/>
      <c r="Q727" s="136">
        <f>Q726*Q725*Q721</f>
        <v>0</v>
      </c>
      <c r="R727" s="84"/>
      <c r="S727" s="96" t="s">
        <v>143</v>
      </c>
      <c r="T727" s="85"/>
      <c r="U727" s="136">
        <f>U726*U725*U721</f>
        <v>0</v>
      </c>
      <c r="V727" s="87"/>
      <c r="W727" s="98" t="s">
        <v>143</v>
      </c>
      <c r="X727" s="88"/>
      <c r="Y727" s="135">
        <f>E727+I727+M727+Q727+U727</f>
        <v>0</v>
      </c>
    </row>
    <row r="728" spans="2:25" ht="12">
      <c r="B728" s="137"/>
      <c r="C728" s="138"/>
      <c r="D728" s="139"/>
      <c r="E728" s="140"/>
      <c r="F728" s="137"/>
      <c r="G728" s="138"/>
      <c r="H728" s="138"/>
      <c r="I728" s="140"/>
      <c r="J728" s="137"/>
      <c r="K728" s="138"/>
      <c r="L728" s="138"/>
      <c r="M728" s="140"/>
      <c r="N728" s="137"/>
      <c r="O728" s="138"/>
      <c r="P728" s="138"/>
      <c r="Q728" s="140"/>
      <c r="R728" s="137"/>
      <c r="S728" s="138"/>
      <c r="T728" s="138"/>
      <c r="U728" s="140"/>
      <c r="V728" s="137"/>
      <c r="W728" s="138"/>
      <c r="X728" s="138"/>
      <c r="Y728" s="140"/>
    </row>
    <row r="729" spans="2:25" ht="12">
      <c r="B729" s="93" t="s">
        <v>191</v>
      </c>
      <c r="C729" s="88"/>
      <c r="D729" s="94"/>
      <c r="E729" s="95"/>
      <c r="F729" s="93" t="s">
        <v>191</v>
      </c>
      <c r="G729" s="88"/>
      <c r="H729" s="94"/>
      <c r="I729" s="95"/>
      <c r="J729" s="93" t="s">
        <v>191</v>
      </c>
      <c r="K729" s="88"/>
      <c r="L729" s="94"/>
      <c r="M729" s="95"/>
      <c r="N729" s="93" t="s">
        <v>191</v>
      </c>
      <c r="O729" s="88"/>
      <c r="P729" s="94"/>
      <c r="Q729" s="95"/>
      <c r="R729" s="93" t="s">
        <v>191</v>
      </c>
      <c r="S729" s="88"/>
      <c r="T729" s="94"/>
      <c r="U729" s="95"/>
      <c r="V729" s="93" t="s">
        <v>191</v>
      </c>
      <c r="W729" s="88"/>
      <c r="X729" s="94"/>
      <c r="Y729" s="95"/>
    </row>
    <row r="730" spans="2:25" ht="12">
      <c r="B730" s="93"/>
      <c r="C730" s="98" t="s">
        <v>183</v>
      </c>
      <c r="D730" s="141"/>
      <c r="E730" s="142">
        <f>E701*E702*E706</f>
        <v>0</v>
      </c>
      <c r="F730" s="143"/>
      <c r="G730" s="98" t="s">
        <v>183</v>
      </c>
      <c r="H730" s="141"/>
      <c r="I730" s="142">
        <f>I701*I702*I706</f>
        <v>0</v>
      </c>
      <c r="J730" s="143"/>
      <c r="K730" s="98" t="s">
        <v>183</v>
      </c>
      <c r="L730" s="141"/>
      <c r="M730" s="142">
        <f>M701*M702*M706</f>
        <v>0</v>
      </c>
      <c r="N730" s="143"/>
      <c r="O730" s="98" t="s">
        <v>183</v>
      </c>
      <c r="P730" s="141"/>
      <c r="Q730" s="142">
        <f>Q701*Q702*Q706</f>
        <v>0</v>
      </c>
      <c r="R730" s="143"/>
      <c r="S730" s="98" t="s">
        <v>183</v>
      </c>
      <c r="T730" s="141"/>
      <c r="U730" s="142">
        <f>U701*U702*U706</f>
        <v>0</v>
      </c>
      <c r="V730" s="143"/>
      <c r="W730" s="98" t="s">
        <v>183</v>
      </c>
      <c r="X730" s="94"/>
      <c r="Y730" s="142">
        <f>E730+I730+M730+Q730+U730</f>
        <v>0</v>
      </c>
    </row>
    <row r="731" spans="2:25" ht="12">
      <c r="B731" s="93"/>
      <c r="C731" s="98" t="s">
        <v>184</v>
      </c>
      <c r="D731" s="141"/>
      <c r="E731" s="142">
        <f>E711*E712*E716</f>
        <v>0</v>
      </c>
      <c r="F731" s="143"/>
      <c r="G731" s="98" t="s">
        <v>184</v>
      </c>
      <c r="H731" s="141"/>
      <c r="I731" s="142">
        <f>I711*I712*I716</f>
        <v>0</v>
      </c>
      <c r="J731" s="143"/>
      <c r="K731" s="98" t="s">
        <v>184</v>
      </c>
      <c r="L731" s="141"/>
      <c r="M731" s="142">
        <f>M711*M712*M716</f>
        <v>0</v>
      </c>
      <c r="N731" s="143"/>
      <c r="O731" s="98" t="s">
        <v>184</v>
      </c>
      <c r="P731" s="141"/>
      <c r="Q731" s="142">
        <f>Q711*Q712*Q716</f>
        <v>0</v>
      </c>
      <c r="R731" s="143"/>
      <c r="S731" s="98" t="s">
        <v>184</v>
      </c>
      <c r="T731" s="141"/>
      <c r="U731" s="142">
        <f>U711*U712*U716</f>
        <v>0</v>
      </c>
      <c r="V731" s="143"/>
      <c r="W731" s="98" t="s">
        <v>184</v>
      </c>
      <c r="X731" s="94"/>
      <c r="Y731" s="142">
        <f aca="true" t="shared" si="13" ref="Y731:Y738">E731+I731+M731+Q731+U731</f>
        <v>0</v>
      </c>
    </row>
    <row r="732" spans="2:25" ht="12">
      <c r="B732" s="93"/>
      <c r="C732" s="98" t="s">
        <v>185</v>
      </c>
      <c r="D732" s="141"/>
      <c r="E732" s="142">
        <f>E721*E722*E726</f>
        <v>0</v>
      </c>
      <c r="F732" s="143"/>
      <c r="G732" s="98" t="s">
        <v>185</v>
      </c>
      <c r="H732" s="141"/>
      <c r="I732" s="142">
        <f>I721*I722*I726</f>
        <v>0</v>
      </c>
      <c r="J732" s="143"/>
      <c r="K732" s="98" t="s">
        <v>185</v>
      </c>
      <c r="L732" s="141"/>
      <c r="M732" s="142">
        <f>M721*M722*M726</f>
        <v>0</v>
      </c>
      <c r="N732" s="143"/>
      <c r="O732" s="98" t="s">
        <v>185</v>
      </c>
      <c r="P732" s="141"/>
      <c r="Q732" s="142">
        <f>Q721*Q722*Q726</f>
        <v>0</v>
      </c>
      <c r="R732" s="143"/>
      <c r="S732" s="98" t="s">
        <v>185</v>
      </c>
      <c r="T732" s="141"/>
      <c r="U732" s="142">
        <f>U721*U722*U726</f>
        <v>0</v>
      </c>
      <c r="V732" s="143"/>
      <c r="W732" s="98" t="s">
        <v>185</v>
      </c>
      <c r="X732" s="94"/>
      <c r="Y732" s="142">
        <f t="shared" si="13"/>
        <v>0</v>
      </c>
    </row>
    <row r="733" spans="2:25" ht="12">
      <c r="B733" s="93"/>
      <c r="C733" s="98" t="s">
        <v>192</v>
      </c>
      <c r="D733" s="141"/>
      <c r="E733" s="142">
        <f>E701*E703*E706</f>
        <v>0</v>
      </c>
      <c r="F733" s="143"/>
      <c r="G733" s="98" t="s">
        <v>192</v>
      </c>
      <c r="H733" s="141"/>
      <c r="I733" s="142">
        <f>I701*I703*I706</f>
        <v>0</v>
      </c>
      <c r="J733" s="143"/>
      <c r="K733" s="98" t="s">
        <v>192</v>
      </c>
      <c r="L733" s="141"/>
      <c r="M733" s="142">
        <f>M701*M703*M706</f>
        <v>0</v>
      </c>
      <c r="N733" s="143"/>
      <c r="O733" s="98" t="s">
        <v>192</v>
      </c>
      <c r="P733" s="141"/>
      <c r="Q733" s="142">
        <f>Q701*Q703*Q706</f>
        <v>0</v>
      </c>
      <c r="R733" s="143"/>
      <c r="S733" s="98" t="s">
        <v>192</v>
      </c>
      <c r="T733" s="141"/>
      <c r="U733" s="142">
        <f>U701*U703*U706</f>
        <v>0</v>
      </c>
      <c r="V733" s="143"/>
      <c r="W733" s="98" t="s">
        <v>192</v>
      </c>
      <c r="X733" s="94"/>
      <c r="Y733" s="142">
        <f t="shared" si="13"/>
        <v>0</v>
      </c>
    </row>
    <row r="734" spans="2:25" ht="12">
      <c r="B734" s="93"/>
      <c r="C734" s="98" t="s">
        <v>193</v>
      </c>
      <c r="D734" s="141"/>
      <c r="E734" s="142">
        <f>E711*E713*E716</f>
        <v>0</v>
      </c>
      <c r="F734" s="143"/>
      <c r="G734" s="98" t="s">
        <v>193</v>
      </c>
      <c r="H734" s="141"/>
      <c r="I734" s="142">
        <f>I711*I713*I716</f>
        <v>0</v>
      </c>
      <c r="J734" s="143"/>
      <c r="K734" s="98" t="s">
        <v>193</v>
      </c>
      <c r="L734" s="141"/>
      <c r="M734" s="142">
        <f>M711*M713*M716</f>
        <v>0</v>
      </c>
      <c r="N734" s="143"/>
      <c r="O734" s="98" t="s">
        <v>193</v>
      </c>
      <c r="P734" s="141"/>
      <c r="Q734" s="142">
        <f>Q711*Q713*Q716</f>
        <v>0</v>
      </c>
      <c r="R734" s="143"/>
      <c r="S734" s="98" t="s">
        <v>193</v>
      </c>
      <c r="T734" s="141"/>
      <c r="U734" s="142">
        <f>U711*U713*U716</f>
        <v>0</v>
      </c>
      <c r="V734" s="143"/>
      <c r="W734" s="98" t="s">
        <v>193</v>
      </c>
      <c r="X734" s="94"/>
      <c r="Y734" s="142">
        <f t="shared" si="13"/>
        <v>0</v>
      </c>
    </row>
    <row r="735" spans="2:25" ht="12">
      <c r="B735" s="93"/>
      <c r="C735" s="98" t="s">
        <v>194</v>
      </c>
      <c r="D735" s="141"/>
      <c r="E735" s="142">
        <f>E721*E723*E726</f>
        <v>0</v>
      </c>
      <c r="F735" s="143"/>
      <c r="G735" s="98" t="s">
        <v>194</v>
      </c>
      <c r="H735" s="141"/>
      <c r="I735" s="142">
        <f>I721*I723*I726</f>
        <v>0</v>
      </c>
      <c r="J735" s="143"/>
      <c r="K735" s="98" t="s">
        <v>194</v>
      </c>
      <c r="L735" s="141"/>
      <c r="M735" s="142">
        <f>M721*M723*M726</f>
        <v>0</v>
      </c>
      <c r="N735" s="143"/>
      <c r="O735" s="98" t="s">
        <v>194</v>
      </c>
      <c r="P735" s="141"/>
      <c r="Q735" s="142">
        <f>Q721*Q723*Q726</f>
        <v>0</v>
      </c>
      <c r="R735" s="143"/>
      <c r="S735" s="98" t="s">
        <v>194</v>
      </c>
      <c r="T735" s="141"/>
      <c r="U735" s="142">
        <f>U721*U723*U726</f>
        <v>0</v>
      </c>
      <c r="V735" s="143"/>
      <c r="W735" s="98" t="s">
        <v>194</v>
      </c>
      <c r="X735" s="94"/>
      <c r="Y735" s="142">
        <f t="shared" si="13"/>
        <v>0</v>
      </c>
    </row>
    <row r="736" spans="2:25" ht="12">
      <c r="B736" s="93"/>
      <c r="C736" s="98" t="s">
        <v>195</v>
      </c>
      <c r="D736" s="141"/>
      <c r="E736" s="142">
        <f>E701*E704*E706</f>
        <v>0</v>
      </c>
      <c r="F736" s="143"/>
      <c r="G736" s="98" t="s">
        <v>195</v>
      </c>
      <c r="H736" s="141"/>
      <c r="I736" s="142">
        <f>I701*I704*I706</f>
        <v>0</v>
      </c>
      <c r="J736" s="143"/>
      <c r="K736" s="98" t="s">
        <v>195</v>
      </c>
      <c r="L736" s="141"/>
      <c r="M736" s="142">
        <f>M701*M704*M706</f>
        <v>0</v>
      </c>
      <c r="N736" s="143"/>
      <c r="O736" s="98" t="s">
        <v>195</v>
      </c>
      <c r="P736" s="141"/>
      <c r="Q736" s="142">
        <f>Q701*Q704*Q706</f>
        <v>0</v>
      </c>
      <c r="R736" s="143"/>
      <c r="S736" s="98" t="s">
        <v>195</v>
      </c>
      <c r="T736" s="141"/>
      <c r="U736" s="142">
        <f>U701*U704*U706</f>
        <v>0</v>
      </c>
      <c r="V736" s="143"/>
      <c r="W736" s="98" t="s">
        <v>195</v>
      </c>
      <c r="X736" s="94"/>
      <c r="Y736" s="142">
        <f t="shared" si="13"/>
        <v>0</v>
      </c>
    </row>
    <row r="737" spans="2:25" ht="12">
      <c r="B737" s="144"/>
      <c r="C737" s="98" t="s">
        <v>196</v>
      </c>
      <c r="D737" s="98"/>
      <c r="E737" s="142">
        <f>E711*E714*E716</f>
        <v>0</v>
      </c>
      <c r="F737" s="145"/>
      <c r="G737" s="98" t="s">
        <v>196</v>
      </c>
      <c r="H737" s="98"/>
      <c r="I737" s="142">
        <f>I711*I714*I716</f>
        <v>0</v>
      </c>
      <c r="J737" s="145"/>
      <c r="K737" s="98" t="s">
        <v>196</v>
      </c>
      <c r="L737" s="98"/>
      <c r="M737" s="142">
        <f>M711*M714*M716</f>
        <v>0</v>
      </c>
      <c r="N737" s="145"/>
      <c r="O737" s="98" t="s">
        <v>196</v>
      </c>
      <c r="P737" s="98"/>
      <c r="Q737" s="142">
        <f>Q711*Q714*Q716</f>
        <v>0</v>
      </c>
      <c r="R737" s="145"/>
      <c r="S737" s="98" t="s">
        <v>196</v>
      </c>
      <c r="T737" s="98"/>
      <c r="U737" s="142">
        <f>U711*U714*U716</f>
        <v>0</v>
      </c>
      <c r="V737" s="145"/>
      <c r="W737" s="98" t="s">
        <v>196</v>
      </c>
      <c r="X737" s="146"/>
      <c r="Y737" s="142">
        <f t="shared" si="13"/>
        <v>0</v>
      </c>
    </row>
    <row r="738" spans="2:25" ht="12.75" thickBot="1">
      <c r="B738" s="147"/>
      <c r="C738" s="115" t="s">
        <v>197</v>
      </c>
      <c r="D738" s="115"/>
      <c r="E738" s="148">
        <f>E721*E724*E726</f>
        <v>0</v>
      </c>
      <c r="F738" s="149"/>
      <c r="G738" s="115" t="s">
        <v>197</v>
      </c>
      <c r="H738" s="115"/>
      <c r="I738" s="148">
        <f>I721*I724*I726</f>
        <v>0</v>
      </c>
      <c r="J738" s="149"/>
      <c r="K738" s="115" t="s">
        <v>197</v>
      </c>
      <c r="L738" s="115"/>
      <c r="M738" s="148">
        <f>M721*M724*M726</f>
        <v>0</v>
      </c>
      <c r="N738" s="149"/>
      <c r="O738" s="115" t="s">
        <v>197</v>
      </c>
      <c r="P738" s="115"/>
      <c r="Q738" s="148">
        <f>Q721*Q724*Q726</f>
        <v>0</v>
      </c>
      <c r="R738" s="149"/>
      <c r="S738" s="115" t="s">
        <v>197</v>
      </c>
      <c r="T738" s="115"/>
      <c r="U738" s="148">
        <f>U721*U724*U726</f>
        <v>0</v>
      </c>
      <c r="V738" s="149"/>
      <c r="W738" s="115" t="s">
        <v>197</v>
      </c>
      <c r="X738" s="150"/>
      <c r="Y738" s="148">
        <f t="shared" si="13"/>
        <v>0</v>
      </c>
    </row>
    <row r="739" spans="2:25" ht="13.5" thickBot="1" thickTop="1">
      <c r="B739" s="151"/>
      <c r="C739" s="152" t="s">
        <v>143</v>
      </c>
      <c r="D739" s="152"/>
      <c r="E739" s="153">
        <f>SUM(E730:E738)</f>
        <v>0</v>
      </c>
      <c r="F739" s="154"/>
      <c r="G739" s="155" t="s">
        <v>143</v>
      </c>
      <c r="H739" s="155"/>
      <c r="I739" s="153">
        <f>SUM(I730:I738)</f>
        <v>0</v>
      </c>
      <c r="J739" s="154"/>
      <c r="K739" s="155" t="s">
        <v>143</v>
      </c>
      <c r="L739" s="155"/>
      <c r="M739" s="153">
        <f>SUM(M730:M738)</f>
        <v>0</v>
      </c>
      <c r="N739" s="154"/>
      <c r="O739" s="155" t="s">
        <v>143</v>
      </c>
      <c r="P739" s="156"/>
      <c r="Q739" s="153">
        <f>SUM(Q730:Q738)</f>
        <v>0</v>
      </c>
      <c r="R739" s="154"/>
      <c r="S739" s="155" t="s">
        <v>143</v>
      </c>
      <c r="T739" s="156"/>
      <c r="U739" s="153">
        <f>SUM(U730:U738)</f>
        <v>0</v>
      </c>
      <c r="V739" s="154"/>
      <c r="W739" s="155" t="s">
        <v>143</v>
      </c>
      <c r="X739" s="156"/>
      <c r="Y739" s="153">
        <f>SUM(Y730:Y738)</f>
        <v>0</v>
      </c>
    </row>
    <row r="745" ht="12.75" thickBot="1"/>
    <row r="746" spans="2:25" ht="12">
      <c r="B746" s="72" t="s">
        <v>149</v>
      </c>
      <c r="C746" s="73"/>
      <c r="D746" s="74"/>
      <c r="E746" s="406" t="str">
        <f>Assumptions!P$4</f>
        <v>O</v>
      </c>
      <c r="F746" s="406"/>
      <c r="G746" s="407"/>
      <c r="Y746" s="34" t="s">
        <v>173</v>
      </c>
    </row>
    <row r="747" spans="2:7" ht="12">
      <c r="B747" s="76" t="s">
        <v>71</v>
      </c>
      <c r="C747" s="77"/>
      <c r="D747" s="78"/>
      <c r="E747" s="408">
        <f>Assumptions!P$5</f>
        <v>0</v>
      </c>
      <c r="F747" s="408"/>
      <c r="G747" s="409"/>
    </row>
    <row r="748" spans="2:7" ht="12">
      <c r="B748" s="79" t="s">
        <v>72</v>
      </c>
      <c r="C748" s="80"/>
      <c r="D748" s="81"/>
      <c r="E748" s="408">
        <f>Assumptions!P$6</f>
        <v>0</v>
      </c>
      <c r="F748" s="408"/>
      <c r="G748" s="409"/>
    </row>
    <row r="749" spans="2:9" ht="12.75" thickBot="1">
      <c r="B749" s="82" t="s">
        <v>142</v>
      </c>
      <c r="C749" s="80"/>
      <c r="D749" s="81"/>
      <c r="E749" s="410">
        <f>Assumptions!P$7</f>
        <v>0</v>
      </c>
      <c r="F749" s="410"/>
      <c r="G749" s="411"/>
      <c r="H749" s="83"/>
      <c r="I749" s="83"/>
    </row>
    <row r="750" spans="2:25" ht="12.75" thickBot="1">
      <c r="B750" s="403" t="s">
        <v>144</v>
      </c>
      <c r="C750" s="404"/>
      <c r="D750" s="404"/>
      <c r="E750" s="405"/>
      <c r="F750" s="403" t="s">
        <v>145</v>
      </c>
      <c r="G750" s="404"/>
      <c r="H750" s="404"/>
      <c r="I750" s="405"/>
      <c r="J750" s="403" t="s">
        <v>150</v>
      </c>
      <c r="K750" s="404"/>
      <c r="L750" s="404"/>
      <c r="M750" s="405"/>
      <c r="N750" s="403" t="s">
        <v>70</v>
      </c>
      <c r="O750" s="404"/>
      <c r="P750" s="404"/>
      <c r="Q750" s="405"/>
      <c r="R750" s="403" t="s">
        <v>86</v>
      </c>
      <c r="S750" s="404"/>
      <c r="T750" s="404"/>
      <c r="U750" s="405"/>
      <c r="V750" s="403" t="s">
        <v>190</v>
      </c>
      <c r="W750" s="404"/>
      <c r="X750" s="404"/>
      <c r="Y750" s="405"/>
    </row>
    <row r="751" spans="2:25" ht="12">
      <c r="B751" s="84"/>
      <c r="C751" s="85"/>
      <c r="D751" s="85"/>
      <c r="E751" s="86"/>
      <c r="F751" s="84"/>
      <c r="G751" s="85"/>
      <c r="H751" s="85"/>
      <c r="I751" s="86"/>
      <c r="J751" s="84"/>
      <c r="K751" s="85"/>
      <c r="L751" s="85"/>
      <c r="M751" s="86"/>
      <c r="N751" s="84"/>
      <c r="O751" s="85"/>
      <c r="P751" s="85"/>
      <c r="Q751" s="86"/>
      <c r="R751" s="84"/>
      <c r="S751" s="85"/>
      <c r="T751" s="85"/>
      <c r="U751" s="86"/>
      <c r="V751" s="87"/>
      <c r="W751" s="88"/>
      <c r="X751" s="88"/>
      <c r="Y751" s="89"/>
    </row>
    <row r="752" spans="2:25" ht="12">
      <c r="B752" s="90" t="s">
        <v>146</v>
      </c>
      <c r="C752" s="85"/>
      <c r="D752" s="91"/>
      <c r="E752" s="92"/>
      <c r="F752" s="90" t="s">
        <v>146</v>
      </c>
      <c r="G752" s="85"/>
      <c r="H752" s="91"/>
      <c r="I752" s="92"/>
      <c r="J752" s="90" t="s">
        <v>146</v>
      </c>
      <c r="K752" s="85"/>
      <c r="L752" s="91"/>
      <c r="M752" s="92"/>
      <c r="N752" s="90" t="s">
        <v>146</v>
      </c>
      <c r="O752" s="85"/>
      <c r="P752" s="91"/>
      <c r="Q752" s="92"/>
      <c r="R752" s="90" t="s">
        <v>146</v>
      </c>
      <c r="S752" s="85"/>
      <c r="T752" s="91"/>
      <c r="U752" s="92"/>
      <c r="V752" s="93" t="s">
        <v>146</v>
      </c>
      <c r="W752" s="88"/>
      <c r="X752" s="94"/>
      <c r="Y752" s="95"/>
    </row>
    <row r="753" spans="2:25" ht="12">
      <c r="B753" s="84"/>
      <c r="C753" s="96" t="s">
        <v>139</v>
      </c>
      <c r="D753" s="97"/>
      <c r="E753" s="27">
        <v>0</v>
      </c>
      <c r="F753" s="84"/>
      <c r="G753" s="96" t="s">
        <v>139</v>
      </c>
      <c r="H753" s="85"/>
      <c r="I753" s="27">
        <v>0</v>
      </c>
      <c r="J753" s="84"/>
      <c r="K753" s="96" t="s">
        <v>139</v>
      </c>
      <c r="L753" s="85"/>
      <c r="M753" s="27">
        <v>0</v>
      </c>
      <c r="N753" s="84"/>
      <c r="O753" s="96" t="s">
        <v>139</v>
      </c>
      <c r="P753" s="85"/>
      <c r="Q753" s="27">
        <v>0</v>
      </c>
      <c r="R753" s="84"/>
      <c r="S753" s="96" t="s">
        <v>139</v>
      </c>
      <c r="T753" s="85"/>
      <c r="U753" s="27">
        <v>0</v>
      </c>
      <c r="V753" s="87"/>
      <c r="W753" s="98" t="s">
        <v>139</v>
      </c>
      <c r="X753" s="88"/>
      <c r="Y753" s="99" t="e">
        <f>Y754/(E747+E748)</f>
        <v>#DIV/0!</v>
      </c>
    </row>
    <row r="754" spans="2:25" ht="12">
      <c r="B754" s="84"/>
      <c r="C754" s="96" t="s">
        <v>140</v>
      </c>
      <c r="D754" s="97"/>
      <c r="E754" s="100">
        <f>E753*$E747</f>
        <v>0</v>
      </c>
      <c r="F754" s="84"/>
      <c r="G754" s="96" t="s">
        <v>140</v>
      </c>
      <c r="H754" s="85"/>
      <c r="I754" s="100">
        <f>I753*$E747</f>
        <v>0</v>
      </c>
      <c r="J754" s="84"/>
      <c r="K754" s="96" t="s">
        <v>140</v>
      </c>
      <c r="L754" s="85"/>
      <c r="M754" s="100">
        <f>M753*$E747</f>
        <v>0</v>
      </c>
      <c r="N754" s="84"/>
      <c r="O754" s="96" t="s">
        <v>140</v>
      </c>
      <c r="P754" s="85"/>
      <c r="Q754" s="100">
        <f>Q753*$E748</f>
        <v>0</v>
      </c>
      <c r="R754" s="84"/>
      <c r="S754" s="96" t="s">
        <v>140</v>
      </c>
      <c r="T754" s="85"/>
      <c r="U754" s="100">
        <f>U753*($E748+$E747)</f>
        <v>0</v>
      </c>
      <c r="V754" s="87"/>
      <c r="W754" s="98" t="s">
        <v>140</v>
      </c>
      <c r="X754" s="88"/>
      <c r="Y754" s="101">
        <f>E754+I754+M754+Q754+U754</f>
        <v>0</v>
      </c>
    </row>
    <row r="755" spans="2:25" ht="12">
      <c r="B755" s="84"/>
      <c r="C755" s="96" t="s">
        <v>65</v>
      </c>
      <c r="D755" s="97"/>
      <c r="E755" s="17">
        <v>0</v>
      </c>
      <c r="F755" s="84"/>
      <c r="G755" s="96" t="s">
        <v>65</v>
      </c>
      <c r="H755" s="85"/>
      <c r="I755" s="17">
        <v>0</v>
      </c>
      <c r="J755" s="84"/>
      <c r="K755" s="102"/>
      <c r="L755" s="103"/>
      <c r="M755" s="104"/>
      <c r="N755" s="84"/>
      <c r="O755" s="96" t="s">
        <v>65</v>
      </c>
      <c r="P755" s="85"/>
      <c r="Q755" s="17">
        <v>0</v>
      </c>
      <c r="R755" s="84"/>
      <c r="S755" s="96" t="s">
        <v>141</v>
      </c>
      <c r="T755" s="85"/>
      <c r="U755" s="17">
        <v>0</v>
      </c>
      <c r="V755" s="87"/>
      <c r="W755" s="102"/>
      <c r="X755" s="103"/>
      <c r="Y755" s="105"/>
    </row>
    <row r="756" spans="2:25" ht="12">
      <c r="B756" s="84"/>
      <c r="C756" s="96" t="s">
        <v>66</v>
      </c>
      <c r="D756" s="97"/>
      <c r="E756" s="106">
        <f>Assumptions!$B$20</f>
        <v>0.22</v>
      </c>
      <c r="F756" s="84"/>
      <c r="G756" s="96" t="s">
        <v>66</v>
      </c>
      <c r="H756" s="85"/>
      <c r="I756" s="106">
        <f>Assumptions!$C$20</f>
        <v>0.87</v>
      </c>
      <c r="J756" s="84"/>
      <c r="K756" s="96" t="s">
        <v>66</v>
      </c>
      <c r="L756" s="85"/>
      <c r="M756" s="106">
        <f>Assumptions!$D$20</f>
        <v>1.17</v>
      </c>
      <c r="N756" s="84"/>
      <c r="O756" s="102"/>
      <c r="P756" s="103"/>
      <c r="Q756" s="104"/>
      <c r="R756" s="84"/>
      <c r="S756" s="102"/>
      <c r="T756" s="103"/>
      <c r="U756" s="104"/>
      <c r="V756" s="87"/>
      <c r="W756" s="102"/>
      <c r="X756" s="103"/>
      <c r="Y756" s="105"/>
    </row>
    <row r="757" spans="2:25" ht="12">
      <c r="B757" s="84"/>
      <c r="C757" s="96" t="s">
        <v>69</v>
      </c>
      <c r="D757" s="97"/>
      <c r="E757" s="106">
        <f>Assumptions!$B$21</f>
        <v>0</v>
      </c>
      <c r="F757" s="84"/>
      <c r="G757" s="96" t="s">
        <v>69</v>
      </c>
      <c r="H757" s="85"/>
      <c r="I757" s="106">
        <f>Assumptions!$C$21</f>
        <v>0</v>
      </c>
      <c r="J757" s="84"/>
      <c r="K757" s="96" t="s">
        <v>69</v>
      </c>
      <c r="L757" s="85"/>
      <c r="M757" s="106">
        <f>Assumptions!$D$21</f>
        <v>0</v>
      </c>
      <c r="N757" s="84"/>
      <c r="O757" s="102"/>
      <c r="P757" s="103"/>
      <c r="Q757" s="104"/>
      <c r="R757" s="84"/>
      <c r="S757" s="102"/>
      <c r="T757" s="103"/>
      <c r="U757" s="104"/>
      <c r="V757" s="87"/>
      <c r="W757" s="102"/>
      <c r="X757" s="103"/>
      <c r="Y757" s="105"/>
    </row>
    <row r="758" spans="2:25" ht="12">
      <c r="B758" s="84"/>
      <c r="C758" s="96" t="s">
        <v>141</v>
      </c>
      <c r="D758" s="97"/>
      <c r="E758" s="107">
        <f>E755+E756+E757</f>
        <v>0.22</v>
      </c>
      <c r="F758" s="84"/>
      <c r="G758" s="96" t="s">
        <v>141</v>
      </c>
      <c r="H758" s="85"/>
      <c r="I758" s="107">
        <f>I755+I756+I757</f>
        <v>0.87</v>
      </c>
      <c r="J758" s="84"/>
      <c r="K758" s="96" t="s">
        <v>141</v>
      </c>
      <c r="L758" s="85"/>
      <c r="M758" s="107">
        <f>M755+M756+M757</f>
        <v>1.17</v>
      </c>
      <c r="N758" s="84"/>
      <c r="O758" s="96" t="s">
        <v>141</v>
      </c>
      <c r="P758" s="85"/>
      <c r="Q758" s="107">
        <f>Q755+Q756+Q757</f>
        <v>0</v>
      </c>
      <c r="R758" s="84"/>
      <c r="S758" s="96" t="s">
        <v>141</v>
      </c>
      <c r="T758" s="85"/>
      <c r="U758" s="107">
        <f>U755+U756+U757</f>
        <v>0</v>
      </c>
      <c r="V758" s="87"/>
      <c r="W758" s="98" t="s">
        <v>141</v>
      </c>
      <c r="X758" s="88"/>
      <c r="Y758" s="108" t="e">
        <f>Y760/Y754/Y759</f>
        <v>#DIV/0!</v>
      </c>
    </row>
    <row r="759" spans="2:25" ht="12.75" thickBot="1">
      <c r="B759" s="109"/>
      <c r="C759" s="110" t="s">
        <v>142</v>
      </c>
      <c r="D759" s="111"/>
      <c r="E759" s="112">
        <f>$E749</f>
        <v>0</v>
      </c>
      <c r="F759" s="109"/>
      <c r="G759" s="110" t="s">
        <v>142</v>
      </c>
      <c r="H759" s="113"/>
      <c r="I759" s="112">
        <f>$E749</f>
        <v>0</v>
      </c>
      <c r="J759" s="109"/>
      <c r="K759" s="110" t="s">
        <v>142</v>
      </c>
      <c r="L759" s="113"/>
      <c r="M759" s="112">
        <f>$E749</f>
        <v>0</v>
      </c>
      <c r="N759" s="109"/>
      <c r="O759" s="110" t="s">
        <v>142</v>
      </c>
      <c r="P759" s="113"/>
      <c r="Q759" s="112">
        <f>$E749</f>
        <v>0</v>
      </c>
      <c r="R759" s="109"/>
      <c r="S759" s="110" t="s">
        <v>142</v>
      </c>
      <c r="T759" s="113"/>
      <c r="U759" s="112">
        <f>$E749</f>
        <v>0</v>
      </c>
      <c r="V759" s="114"/>
      <c r="W759" s="115" t="s">
        <v>142</v>
      </c>
      <c r="X759" s="116"/>
      <c r="Y759" s="117">
        <f>E749</f>
        <v>0</v>
      </c>
    </row>
    <row r="760" spans="2:25" ht="12.75" thickTop="1">
      <c r="B760" s="118"/>
      <c r="C760" s="119" t="s">
        <v>143</v>
      </c>
      <c r="D760" s="120"/>
      <c r="E760" s="121">
        <f>E759*E758*E754</f>
        <v>0</v>
      </c>
      <c r="F760" s="118"/>
      <c r="G760" s="119" t="s">
        <v>143</v>
      </c>
      <c r="H760" s="122"/>
      <c r="I760" s="121">
        <f>I759*I758*I754</f>
        <v>0</v>
      </c>
      <c r="J760" s="118"/>
      <c r="K760" s="119" t="s">
        <v>143</v>
      </c>
      <c r="L760" s="122"/>
      <c r="M760" s="121">
        <f>M759*M758*M754</f>
        <v>0</v>
      </c>
      <c r="N760" s="118"/>
      <c r="O760" s="119" t="s">
        <v>143</v>
      </c>
      <c r="P760" s="122"/>
      <c r="Q760" s="121">
        <f>Q759*Q758*Q754</f>
        <v>0</v>
      </c>
      <c r="R760" s="118"/>
      <c r="S760" s="119" t="s">
        <v>143</v>
      </c>
      <c r="T760" s="122"/>
      <c r="U760" s="121">
        <f>U759*U758*U754</f>
        <v>0</v>
      </c>
      <c r="V760" s="123"/>
      <c r="W760" s="124" t="s">
        <v>143</v>
      </c>
      <c r="X760" s="125"/>
      <c r="Y760" s="126">
        <f>E760+I760+M760+Q760+U760</f>
        <v>0</v>
      </c>
    </row>
    <row r="761" spans="2:25" ht="12">
      <c r="B761" s="127"/>
      <c r="C761" s="128"/>
      <c r="D761" s="129"/>
      <c r="E761" s="130"/>
      <c r="F761" s="127"/>
      <c r="G761" s="128"/>
      <c r="H761" s="128"/>
      <c r="I761" s="130"/>
      <c r="J761" s="127"/>
      <c r="K761" s="128"/>
      <c r="L761" s="128"/>
      <c r="M761" s="130"/>
      <c r="N761" s="127"/>
      <c r="O761" s="128"/>
      <c r="P761" s="128"/>
      <c r="Q761" s="130"/>
      <c r="R761" s="127"/>
      <c r="S761" s="128"/>
      <c r="T761" s="128"/>
      <c r="U761" s="130"/>
      <c r="V761" s="131"/>
      <c r="W761" s="132"/>
      <c r="X761" s="132"/>
      <c r="Y761" s="133"/>
    </row>
    <row r="762" spans="2:25" ht="12">
      <c r="B762" s="90" t="s">
        <v>147</v>
      </c>
      <c r="C762" s="85"/>
      <c r="D762" s="91"/>
      <c r="E762" s="92"/>
      <c r="F762" s="90" t="s">
        <v>147</v>
      </c>
      <c r="G762" s="85"/>
      <c r="H762" s="91"/>
      <c r="I762" s="92"/>
      <c r="J762" s="90" t="s">
        <v>147</v>
      </c>
      <c r="K762" s="85"/>
      <c r="L762" s="91"/>
      <c r="M762" s="92"/>
      <c r="N762" s="90" t="s">
        <v>147</v>
      </c>
      <c r="O762" s="85"/>
      <c r="P762" s="91"/>
      <c r="Q762" s="92"/>
      <c r="R762" s="90" t="s">
        <v>147</v>
      </c>
      <c r="S762" s="85"/>
      <c r="T762" s="91"/>
      <c r="U762" s="92"/>
      <c r="V762" s="93" t="s">
        <v>147</v>
      </c>
      <c r="W762" s="88"/>
      <c r="X762" s="94"/>
      <c r="Y762" s="95"/>
    </row>
    <row r="763" spans="2:25" ht="12">
      <c r="B763" s="84"/>
      <c r="C763" s="96" t="s">
        <v>139</v>
      </c>
      <c r="D763" s="97"/>
      <c r="E763" s="27">
        <v>0</v>
      </c>
      <c r="F763" s="84"/>
      <c r="G763" s="96" t="s">
        <v>139</v>
      </c>
      <c r="H763" s="85"/>
      <c r="I763" s="27">
        <v>0</v>
      </c>
      <c r="J763" s="84"/>
      <c r="K763" s="96" t="s">
        <v>139</v>
      </c>
      <c r="L763" s="85"/>
      <c r="M763" s="27">
        <v>0</v>
      </c>
      <c r="N763" s="84"/>
      <c r="O763" s="96" t="s">
        <v>139</v>
      </c>
      <c r="P763" s="85"/>
      <c r="Q763" s="27">
        <v>0</v>
      </c>
      <c r="R763" s="84"/>
      <c r="S763" s="96" t="s">
        <v>139</v>
      </c>
      <c r="T763" s="85"/>
      <c r="U763" s="27">
        <v>0</v>
      </c>
      <c r="V763" s="87"/>
      <c r="W763" s="98" t="s">
        <v>139</v>
      </c>
      <c r="X763" s="88"/>
      <c r="Y763" s="99" t="e">
        <f>Y764/(E747+E748)</f>
        <v>#DIV/0!</v>
      </c>
    </row>
    <row r="764" spans="2:25" ht="12">
      <c r="B764" s="84"/>
      <c r="C764" s="96" t="s">
        <v>140</v>
      </c>
      <c r="D764" s="97"/>
      <c r="E764" s="100">
        <f>E763*$E747</f>
        <v>0</v>
      </c>
      <c r="F764" s="84"/>
      <c r="G764" s="96" t="s">
        <v>140</v>
      </c>
      <c r="H764" s="85"/>
      <c r="I764" s="100">
        <f>I763*$E747</f>
        <v>0</v>
      </c>
      <c r="J764" s="84"/>
      <c r="K764" s="96" t="s">
        <v>140</v>
      </c>
      <c r="L764" s="85"/>
      <c r="M764" s="100">
        <f>M763*$E747</f>
        <v>0</v>
      </c>
      <c r="N764" s="84"/>
      <c r="O764" s="96" t="s">
        <v>140</v>
      </c>
      <c r="P764" s="85"/>
      <c r="Q764" s="100">
        <f>Q763*$E748</f>
        <v>0</v>
      </c>
      <c r="R764" s="84"/>
      <c r="S764" s="96" t="s">
        <v>140</v>
      </c>
      <c r="T764" s="85"/>
      <c r="U764" s="100">
        <f>U763*($E747+$E748)</f>
        <v>0</v>
      </c>
      <c r="V764" s="87"/>
      <c r="W764" s="98" t="s">
        <v>140</v>
      </c>
      <c r="X764" s="88"/>
      <c r="Y764" s="101">
        <f>E764+I764+M764+Q764+U764</f>
        <v>0</v>
      </c>
    </row>
    <row r="765" spans="2:25" ht="12">
      <c r="B765" s="84"/>
      <c r="C765" s="96" t="s">
        <v>65</v>
      </c>
      <c r="D765" s="97"/>
      <c r="E765" s="17">
        <v>0</v>
      </c>
      <c r="F765" s="84"/>
      <c r="G765" s="96" t="s">
        <v>65</v>
      </c>
      <c r="H765" s="85"/>
      <c r="I765" s="17">
        <v>0</v>
      </c>
      <c r="J765" s="84"/>
      <c r="K765" s="102"/>
      <c r="L765" s="103"/>
      <c r="M765" s="104"/>
      <c r="N765" s="84"/>
      <c r="O765" s="96" t="s">
        <v>65</v>
      </c>
      <c r="P765" s="85"/>
      <c r="Q765" s="17">
        <v>0</v>
      </c>
      <c r="R765" s="84"/>
      <c r="S765" s="96" t="s">
        <v>141</v>
      </c>
      <c r="T765" s="85"/>
      <c r="U765" s="17">
        <v>0</v>
      </c>
      <c r="V765" s="87"/>
      <c r="W765" s="102"/>
      <c r="X765" s="103"/>
      <c r="Y765" s="134"/>
    </row>
    <row r="766" spans="2:25" ht="12">
      <c r="B766" s="84"/>
      <c r="C766" s="96" t="s">
        <v>66</v>
      </c>
      <c r="D766" s="97"/>
      <c r="E766" s="106">
        <f>Assumptions!$B$22</f>
        <v>0.2</v>
      </c>
      <c r="F766" s="84"/>
      <c r="G766" s="96" t="s">
        <v>66</v>
      </c>
      <c r="H766" s="85"/>
      <c r="I766" s="106">
        <f>Assumptions!$C$22</f>
        <v>1.74</v>
      </c>
      <c r="J766" s="84"/>
      <c r="K766" s="96" t="s">
        <v>66</v>
      </c>
      <c r="L766" s="85"/>
      <c r="M766" s="106">
        <f>Assumptions!$D$22</f>
        <v>2.14</v>
      </c>
      <c r="N766" s="84"/>
      <c r="O766" s="102"/>
      <c r="P766" s="103"/>
      <c r="Q766" s="104"/>
      <c r="R766" s="84"/>
      <c r="S766" s="102"/>
      <c r="T766" s="103"/>
      <c r="U766" s="104"/>
      <c r="V766" s="87"/>
      <c r="W766" s="102"/>
      <c r="X766" s="103"/>
      <c r="Y766" s="134"/>
    </row>
    <row r="767" spans="2:25" ht="12">
      <c r="B767" s="84"/>
      <c r="C767" s="96" t="s">
        <v>69</v>
      </c>
      <c r="D767" s="97"/>
      <c r="E767" s="106">
        <f>Assumptions!$B$23</f>
        <v>0</v>
      </c>
      <c r="F767" s="84"/>
      <c r="G767" s="96" t="s">
        <v>69</v>
      </c>
      <c r="H767" s="85"/>
      <c r="I767" s="106">
        <f>Assumptions!$C$23</f>
        <v>0.13</v>
      </c>
      <c r="J767" s="84"/>
      <c r="K767" s="96" t="s">
        <v>69</v>
      </c>
      <c r="L767" s="85"/>
      <c r="M767" s="106">
        <f>Assumptions!$D$23</f>
        <v>0.13</v>
      </c>
      <c r="N767" s="84"/>
      <c r="O767" s="102"/>
      <c r="P767" s="103"/>
      <c r="Q767" s="104"/>
      <c r="R767" s="84"/>
      <c r="S767" s="102"/>
      <c r="T767" s="103"/>
      <c r="U767" s="104"/>
      <c r="V767" s="87"/>
      <c r="W767" s="102"/>
      <c r="X767" s="103"/>
      <c r="Y767" s="134"/>
    </row>
    <row r="768" spans="2:25" ht="12">
      <c r="B768" s="84"/>
      <c r="C768" s="96" t="s">
        <v>141</v>
      </c>
      <c r="D768" s="97"/>
      <c r="E768" s="107">
        <f>E765+E766+E767</f>
        <v>0.2</v>
      </c>
      <c r="F768" s="84"/>
      <c r="G768" s="96" t="s">
        <v>141</v>
      </c>
      <c r="H768" s="85"/>
      <c r="I768" s="107">
        <f>I765+I766+I767</f>
        <v>1.87</v>
      </c>
      <c r="J768" s="84"/>
      <c r="K768" s="96" t="s">
        <v>141</v>
      </c>
      <c r="L768" s="85"/>
      <c r="M768" s="107">
        <f>M765+M766+M767</f>
        <v>2.27</v>
      </c>
      <c r="N768" s="84"/>
      <c r="O768" s="96" t="s">
        <v>141</v>
      </c>
      <c r="P768" s="85"/>
      <c r="Q768" s="107">
        <f>Q765+Q766+Q767</f>
        <v>0</v>
      </c>
      <c r="R768" s="84"/>
      <c r="S768" s="96" t="s">
        <v>141</v>
      </c>
      <c r="T768" s="85"/>
      <c r="U768" s="107">
        <f>U765+U766+U767</f>
        <v>0</v>
      </c>
      <c r="V768" s="87"/>
      <c r="W768" s="98" t="s">
        <v>141</v>
      </c>
      <c r="X768" s="88"/>
      <c r="Y768" s="108" t="e">
        <f>Y770/Y764/Y769</f>
        <v>#DIV/0!</v>
      </c>
    </row>
    <row r="769" spans="2:25" ht="12.75" thickBot="1">
      <c r="B769" s="109"/>
      <c r="C769" s="110" t="s">
        <v>142</v>
      </c>
      <c r="D769" s="111"/>
      <c r="E769" s="112">
        <f>E759</f>
        <v>0</v>
      </c>
      <c r="F769" s="109"/>
      <c r="G769" s="110" t="s">
        <v>142</v>
      </c>
      <c r="H769" s="113"/>
      <c r="I769" s="112">
        <f>I759</f>
        <v>0</v>
      </c>
      <c r="J769" s="109"/>
      <c r="K769" s="110" t="s">
        <v>142</v>
      </c>
      <c r="L769" s="113"/>
      <c r="M769" s="112">
        <f>M759</f>
        <v>0</v>
      </c>
      <c r="N769" s="109"/>
      <c r="O769" s="110" t="s">
        <v>142</v>
      </c>
      <c r="P769" s="113"/>
      <c r="Q769" s="112">
        <f>Q759</f>
        <v>0</v>
      </c>
      <c r="R769" s="109"/>
      <c r="S769" s="110" t="s">
        <v>142</v>
      </c>
      <c r="T769" s="113"/>
      <c r="U769" s="112">
        <f>U759</f>
        <v>0</v>
      </c>
      <c r="V769" s="114"/>
      <c r="W769" s="115" t="s">
        <v>142</v>
      </c>
      <c r="X769" s="116"/>
      <c r="Y769" s="117">
        <f>Y759</f>
        <v>0</v>
      </c>
    </row>
    <row r="770" spans="2:25" ht="12.75" thickTop="1">
      <c r="B770" s="118"/>
      <c r="C770" s="119" t="s">
        <v>143</v>
      </c>
      <c r="D770" s="120"/>
      <c r="E770" s="121">
        <f>E769*E768*E764</f>
        <v>0</v>
      </c>
      <c r="F770" s="118"/>
      <c r="G770" s="119" t="s">
        <v>143</v>
      </c>
      <c r="H770" s="122"/>
      <c r="I770" s="121">
        <f>I769*I768*I764</f>
        <v>0</v>
      </c>
      <c r="J770" s="118"/>
      <c r="K770" s="119" t="s">
        <v>143</v>
      </c>
      <c r="L770" s="122"/>
      <c r="M770" s="121">
        <f>M769*M768*M764</f>
        <v>0</v>
      </c>
      <c r="N770" s="118"/>
      <c r="O770" s="119" t="s">
        <v>143</v>
      </c>
      <c r="P770" s="122"/>
      <c r="Q770" s="121">
        <f>Q769*Q768*Q764</f>
        <v>0</v>
      </c>
      <c r="R770" s="118"/>
      <c r="S770" s="119" t="s">
        <v>143</v>
      </c>
      <c r="T770" s="122"/>
      <c r="U770" s="121">
        <f>U769*U768*U764</f>
        <v>0</v>
      </c>
      <c r="V770" s="123"/>
      <c r="W770" s="124" t="s">
        <v>143</v>
      </c>
      <c r="X770" s="125"/>
      <c r="Y770" s="135">
        <f>E770+I770+M770+Q770+U770</f>
        <v>0</v>
      </c>
    </row>
    <row r="771" spans="2:25" ht="12">
      <c r="B771" s="127"/>
      <c r="C771" s="128"/>
      <c r="D771" s="129"/>
      <c r="E771" s="130"/>
      <c r="F771" s="127"/>
      <c r="G771" s="128"/>
      <c r="H771" s="128"/>
      <c r="I771" s="130"/>
      <c r="J771" s="127"/>
      <c r="K771" s="128"/>
      <c r="L771" s="128"/>
      <c r="M771" s="130"/>
      <c r="N771" s="127"/>
      <c r="O771" s="128"/>
      <c r="P771" s="128"/>
      <c r="Q771" s="130"/>
      <c r="R771" s="127"/>
      <c r="S771" s="128"/>
      <c r="T771" s="128"/>
      <c r="U771" s="130"/>
      <c r="V771" s="131"/>
      <c r="W771" s="132"/>
      <c r="X771" s="132"/>
      <c r="Y771" s="133"/>
    </row>
    <row r="772" spans="2:25" ht="12">
      <c r="B772" s="90" t="s">
        <v>148</v>
      </c>
      <c r="C772" s="85"/>
      <c r="D772" s="91"/>
      <c r="E772" s="92"/>
      <c r="F772" s="90" t="s">
        <v>148</v>
      </c>
      <c r="G772" s="85"/>
      <c r="H772" s="91"/>
      <c r="I772" s="92"/>
      <c r="J772" s="90" t="s">
        <v>148</v>
      </c>
      <c r="K772" s="85"/>
      <c r="L772" s="91"/>
      <c r="M772" s="92"/>
      <c r="N772" s="90" t="s">
        <v>148</v>
      </c>
      <c r="O772" s="85"/>
      <c r="P772" s="91"/>
      <c r="Q772" s="92"/>
      <c r="R772" s="90" t="s">
        <v>148</v>
      </c>
      <c r="S772" s="85"/>
      <c r="T772" s="91"/>
      <c r="U772" s="92"/>
      <c r="V772" s="93" t="s">
        <v>148</v>
      </c>
      <c r="W772" s="88"/>
      <c r="X772" s="94"/>
      <c r="Y772" s="95"/>
    </row>
    <row r="773" spans="2:25" ht="12">
      <c r="B773" s="84"/>
      <c r="C773" s="96" t="s">
        <v>139</v>
      </c>
      <c r="D773" s="97"/>
      <c r="E773" s="27">
        <v>0</v>
      </c>
      <c r="F773" s="84"/>
      <c r="G773" s="96" t="s">
        <v>139</v>
      </c>
      <c r="H773" s="85"/>
      <c r="I773" s="27">
        <v>0</v>
      </c>
      <c r="J773" s="84"/>
      <c r="K773" s="96" t="s">
        <v>139</v>
      </c>
      <c r="L773" s="85"/>
      <c r="M773" s="27">
        <v>0</v>
      </c>
      <c r="N773" s="84"/>
      <c r="O773" s="96" t="s">
        <v>139</v>
      </c>
      <c r="P773" s="85"/>
      <c r="Q773" s="27">
        <v>0</v>
      </c>
      <c r="R773" s="84"/>
      <c r="S773" s="96" t="s">
        <v>139</v>
      </c>
      <c r="T773" s="85"/>
      <c r="U773" s="27">
        <v>0</v>
      </c>
      <c r="V773" s="87"/>
      <c r="W773" s="98" t="s">
        <v>139</v>
      </c>
      <c r="X773" s="88"/>
      <c r="Y773" s="99" t="e">
        <f>Y774/(E747+E748)</f>
        <v>#DIV/0!</v>
      </c>
    </row>
    <row r="774" spans="2:25" ht="12">
      <c r="B774" s="84"/>
      <c r="C774" s="96" t="s">
        <v>140</v>
      </c>
      <c r="D774" s="97"/>
      <c r="E774" s="100">
        <f>E773*$E747</f>
        <v>0</v>
      </c>
      <c r="F774" s="84"/>
      <c r="G774" s="96" t="s">
        <v>140</v>
      </c>
      <c r="H774" s="85"/>
      <c r="I774" s="100">
        <f>I773*$E747</f>
        <v>0</v>
      </c>
      <c r="J774" s="84"/>
      <c r="K774" s="96" t="s">
        <v>140</v>
      </c>
      <c r="L774" s="85"/>
      <c r="M774" s="100">
        <f>M773*$E747</f>
        <v>0</v>
      </c>
      <c r="N774" s="84"/>
      <c r="O774" s="96" t="s">
        <v>140</v>
      </c>
      <c r="P774" s="85"/>
      <c r="Q774" s="100">
        <f>Q773*$E748</f>
        <v>0</v>
      </c>
      <c r="R774" s="84"/>
      <c r="S774" s="96" t="s">
        <v>140</v>
      </c>
      <c r="T774" s="85"/>
      <c r="U774" s="100">
        <f>U773*($E747+$E748)</f>
        <v>0</v>
      </c>
      <c r="V774" s="87"/>
      <c r="W774" s="98" t="s">
        <v>140</v>
      </c>
      <c r="X774" s="88"/>
      <c r="Y774" s="101">
        <f>E774+I774+M774+Q774+U774</f>
        <v>0</v>
      </c>
    </row>
    <row r="775" spans="2:25" ht="12">
      <c r="B775" s="84"/>
      <c r="C775" s="96" t="s">
        <v>65</v>
      </c>
      <c r="D775" s="97"/>
      <c r="E775" s="17">
        <v>0</v>
      </c>
      <c r="F775" s="84"/>
      <c r="G775" s="96" t="s">
        <v>65</v>
      </c>
      <c r="H775" s="85"/>
      <c r="I775" s="17">
        <v>0</v>
      </c>
      <c r="J775" s="84"/>
      <c r="K775" s="102"/>
      <c r="L775" s="103"/>
      <c r="M775" s="104"/>
      <c r="N775" s="84"/>
      <c r="O775" s="96" t="s">
        <v>65</v>
      </c>
      <c r="P775" s="85"/>
      <c r="Q775" s="17">
        <v>0</v>
      </c>
      <c r="R775" s="84"/>
      <c r="S775" s="96" t="s">
        <v>141</v>
      </c>
      <c r="T775" s="85"/>
      <c r="U775" s="17">
        <v>0</v>
      </c>
      <c r="V775" s="87"/>
      <c r="W775" s="102"/>
      <c r="X775" s="103"/>
      <c r="Y775" s="134"/>
    </row>
    <row r="776" spans="2:25" ht="12">
      <c r="B776" s="84"/>
      <c r="C776" s="96" t="s">
        <v>66</v>
      </c>
      <c r="D776" s="97"/>
      <c r="E776" s="106">
        <f>Assumptions!$B$24</f>
        <v>0.05</v>
      </c>
      <c r="F776" s="84"/>
      <c r="G776" s="96" t="s">
        <v>66</v>
      </c>
      <c r="H776" s="85"/>
      <c r="I776" s="106">
        <f>Assumptions!$C$24</f>
        <v>0.29</v>
      </c>
      <c r="J776" s="84"/>
      <c r="K776" s="96" t="s">
        <v>66</v>
      </c>
      <c r="L776" s="85"/>
      <c r="M776" s="106">
        <f>Assumptions!$D$24</f>
        <v>0.58</v>
      </c>
      <c r="N776" s="84"/>
      <c r="O776" s="102"/>
      <c r="P776" s="103"/>
      <c r="Q776" s="104"/>
      <c r="R776" s="84"/>
      <c r="S776" s="102"/>
      <c r="T776" s="103"/>
      <c r="U776" s="104"/>
      <c r="V776" s="87"/>
      <c r="W776" s="102"/>
      <c r="X776" s="103"/>
      <c r="Y776" s="134"/>
    </row>
    <row r="777" spans="2:25" ht="12">
      <c r="B777" s="84"/>
      <c r="C777" s="96" t="s">
        <v>69</v>
      </c>
      <c r="D777" s="97"/>
      <c r="E777" s="106">
        <f>Assumptions!$B$25</f>
        <v>0</v>
      </c>
      <c r="F777" s="84"/>
      <c r="G777" s="96" t="s">
        <v>69</v>
      </c>
      <c r="H777" s="85"/>
      <c r="I777" s="106">
        <f>Assumptions!$C$25</f>
        <v>0</v>
      </c>
      <c r="J777" s="84"/>
      <c r="K777" s="96" t="s">
        <v>69</v>
      </c>
      <c r="L777" s="85"/>
      <c r="M777" s="106">
        <f>Assumptions!$D$25</f>
        <v>0</v>
      </c>
      <c r="N777" s="84"/>
      <c r="O777" s="102"/>
      <c r="P777" s="103"/>
      <c r="Q777" s="104"/>
      <c r="R777" s="84"/>
      <c r="S777" s="102"/>
      <c r="T777" s="103"/>
      <c r="U777" s="104"/>
      <c r="V777" s="87"/>
      <c r="W777" s="102"/>
      <c r="X777" s="103"/>
      <c r="Y777" s="134"/>
    </row>
    <row r="778" spans="2:25" ht="12">
      <c r="B778" s="84"/>
      <c r="C778" s="96" t="s">
        <v>141</v>
      </c>
      <c r="D778" s="97"/>
      <c r="E778" s="107">
        <f>E775+E776+E777</f>
        <v>0.05</v>
      </c>
      <c r="F778" s="84"/>
      <c r="G778" s="96" t="s">
        <v>141</v>
      </c>
      <c r="H778" s="85"/>
      <c r="I778" s="107">
        <f>I775+I776+I777</f>
        <v>0.29</v>
      </c>
      <c r="J778" s="84"/>
      <c r="K778" s="96" t="s">
        <v>141</v>
      </c>
      <c r="L778" s="85"/>
      <c r="M778" s="107">
        <f>M775+M776+M777</f>
        <v>0.58</v>
      </c>
      <c r="N778" s="84"/>
      <c r="O778" s="96" t="s">
        <v>141</v>
      </c>
      <c r="P778" s="85"/>
      <c r="Q778" s="107">
        <f>Q775+Q776+Q777</f>
        <v>0</v>
      </c>
      <c r="R778" s="84"/>
      <c r="S778" s="96" t="s">
        <v>141</v>
      </c>
      <c r="T778" s="85"/>
      <c r="U778" s="107">
        <f>U775+U776+U777</f>
        <v>0</v>
      </c>
      <c r="V778" s="87"/>
      <c r="W778" s="98" t="s">
        <v>141</v>
      </c>
      <c r="X778" s="88"/>
      <c r="Y778" s="108" t="e">
        <f>Y780/Y774/Y779</f>
        <v>#DIV/0!</v>
      </c>
    </row>
    <row r="779" spans="2:25" ht="12.75" thickBot="1">
      <c r="B779" s="109"/>
      <c r="C779" s="110" t="s">
        <v>142</v>
      </c>
      <c r="D779" s="111"/>
      <c r="E779" s="112">
        <f>E769</f>
        <v>0</v>
      </c>
      <c r="F779" s="109"/>
      <c r="G779" s="110" t="s">
        <v>142</v>
      </c>
      <c r="H779" s="113"/>
      <c r="I779" s="112">
        <f>I769</f>
        <v>0</v>
      </c>
      <c r="J779" s="109"/>
      <c r="K779" s="110" t="s">
        <v>142</v>
      </c>
      <c r="L779" s="113"/>
      <c r="M779" s="112">
        <f>M769</f>
        <v>0</v>
      </c>
      <c r="N779" s="109"/>
      <c r="O779" s="110" t="s">
        <v>142</v>
      </c>
      <c r="P779" s="113"/>
      <c r="Q779" s="112">
        <f>Q769</f>
        <v>0</v>
      </c>
      <c r="R779" s="109"/>
      <c r="S779" s="110" t="s">
        <v>142</v>
      </c>
      <c r="T779" s="113"/>
      <c r="U779" s="112">
        <f>U769</f>
        <v>0</v>
      </c>
      <c r="V779" s="114"/>
      <c r="W779" s="115" t="s">
        <v>142</v>
      </c>
      <c r="X779" s="116"/>
      <c r="Y779" s="117">
        <f>Y769</f>
        <v>0</v>
      </c>
    </row>
    <row r="780" spans="2:25" ht="13.5" thickBot="1" thickTop="1">
      <c r="B780" s="84"/>
      <c r="C780" s="96" t="s">
        <v>143</v>
      </c>
      <c r="D780" s="97"/>
      <c r="E780" s="136">
        <f>E779*E778*E774</f>
        <v>0</v>
      </c>
      <c r="F780" s="84"/>
      <c r="G780" s="96" t="s">
        <v>143</v>
      </c>
      <c r="H780" s="85"/>
      <c r="I780" s="136">
        <f>I779*I778*I774</f>
        <v>0</v>
      </c>
      <c r="J780" s="84"/>
      <c r="K780" s="96" t="s">
        <v>143</v>
      </c>
      <c r="L780" s="85"/>
      <c r="M780" s="136">
        <f>M779*M778*M774</f>
        <v>0</v>
      </c>
      <c r="N780" s="84"/>
      <c r="O780" s="96" t="s">
        <v>143</v>
      </c>
      <c r="P780" s="85"/>
      <c r="Q780" s="136">
        <f>Q779*Q778*Q774</f>
        <v>0</v>
      </c>
      <c r="R780" s="84"/>
      <c r="S780" s="96" t="s">
        <v>143</v>
      </c>
      <c r="T780" s="85"/>
      <c r="U780" s="136">
        <f>U779*U778*U774</f>
        <v>0</v>
      </c>
      <c r="V780" s="87"/>
      <c r="W780" s="98" t="s">
        <v>143</v>
      </c>
      <c r="X780" s="88"/>
      <c r="Y780" s="135">
        <f>E780+I780+M780+Q780+U780</f>
        <v>0</v>
      </c>
    </row>
    <row r="781" spans="2:25" ht="12">
      <c r="B781" s="137"/>
      <c r="C781" s="138"/>
      <c r="D781" s="139"/>
      <c r="E781" s="140"/>
      <c r="F781" s="137"/>
      <c r="G781" s="138"/>
      <c r="H781" s="138"/>
      <c r="I781" s="140"/>
      <c r="J781" s="137"/>
      <c r="K781" s="138"/>
      <c r="L781" s="138"/>
      <c r="M781" s="140"/>
      <c r="N781" s="137"/>
      <c r="O781" s="138"/>
      <c r="P781" s="138"/>
      <c r="Q781" s="140"/>
      <c r="R781" s="137"/>
      <c r="S781" s="138"/>
      <c r="T781" s="138"/>
      <c r="U781" s="140"/>
      <c r="V781" s="137"/>
      <c r="W781" s="138"/>
      <c r="X781" s="138"/>
      <c r="Y781" s="140"/>
    </row>
    <row r="782" spans="2:25" ht="12">
      <c r="B782" s="93" t="s">
        <v>191</v>
      </c>
      <c r="C782" s="88"/>
      <c r="D782" s="94"/>
      <c r="E782" s="95"/>
      <c r="F782" s="93" t="s">
        <v>191</v>
      </c>
      <c r="G782" s="88"/>
      <c r="H782" s="94"/>
      <c r="I782" s="95"/>
      <c r="J782" s="93" t="s">
        <v>191</v>
      </c>
      <c r="K782" s="88"/>
      <c r="L782" s="94"/>
      <c r="M782" s="95"/>
      <c r="N782" s="93" t="s">
        <v>191</v>
      </c>
      <c r="O782" s="88"/>
      <c r="P782" s="94"/>
      <c r="Q782" s="95"/>
      <c r="R782" s="93" t="s">
        <v>191</v>
      </c>
      <c r="S782" s="88"/>
      <c r="T782" s="94"/>
      <c r="U782" s="95"/>
      <c r="V782" s="93" t="s">
        <v>191</v>
      </c>
      <c r="W782" s="88"/>
      <c r="X782" s="94"/>
      <c r="Y782" s="95"/>
    </row>
    <row r="783" spans="2:25" ht="12">
      <c r="B783" s="93"/>
      <c r="C783" s="98" t="s">
        <v>183</v>
      </c>
      <c r="D783" s="141"/>
      <c r="E783" s="142">
        <f>E754*E755*E759</f>
        <v>0</v>
      </c>
      <c r="F783" s="143"/>
      <c r="G783" s="98" t="s">
        <v>183</v>
      </c>
      <c r="H783" s="141"/>
      <c r="I783" s="142">
        <f>I754*I755*I759</f>
        <v>0</v>
      </c>
      <c r="J783" s="143"/>
      <c r="K783" s="98" t="s">
        <v>183</v>
      </c>
      <c r="L783" s="141"/>
      <c r="M783" s="142">
        <f>M754*M755*M759</f>
        <v>0</v>
      </c>
      <c r="N783" s="143"/>
      <c r="O783" s="98" t="s">
        <v>183</v>
      </c>
      <c r="P783" s="141"/>
      <c r="Q783" s="142">
        <f>Q754*Q755*Q759</f>
        <v>0</v>
      </c>
      <c r="R783" s="143"/>
      <c r="S783" s="98" t="s">
        <v>183</v>
      </c>
      <c r="T783" s="141"/>
      <c r="U783" s="142">
        <f>U754*U755*U759</f>
        <v>0</v>
      </c>
      <c r="V783" s="143"/>
      <c r="W783" s="98" t="s">
        <v>183</v>
      </c>
      <c r="X783" s="94"/>
      <c r="Y783" s="142">
        <f>E783+I783+M783+Q783+U783</f>
        <v>0</v>
      </c>
    </row>
    <row r="784" spans="2:25" ht="12">
      <c r="B784" s="93"/>
      <c r="C784" s="98" t="s">
        <v>184</v>
      </c>
      <c r="D784" s="141"/>
      <c r="E784" s="142">
        <f>E764*E765*E769</f>
        <v>0</v>
      </c>
      <c r="F784" s="143"/>
      <c r="G784" s="98" t="s">
        <v>184</v>
      </c>
      <c r="H784" s="141"/>
      <c r="I784" s="142">
        <f>I764*I765*I769</f>
        <v>0</v>
      </c>
      <c r="J784" s="143"/>
      <c r="K784" s="98" t="s">
        <v>184</v>
      </c>
      <c r="L784" s="141"/>
      <c r="M784" s="142">
        <f>M764*M765*M769</f>
        <v>0</v>
      </c>
      <c r="N784" s="143"/>
      <c r="O784" s="98" t="s">
        <v>184</v>
      </c>
      <c r="P784" s="141"/>
      <c r="Q784" s="142">
        <f>Q764*Q765*Q769</f>
        <v>0</v>
      </c>
      <c r="R784" s="143"/>
      <c r="S784" s="98" t="s">
        <v>184</v>
      </c>
      <c r="T784" s="141"/>
      <c r="U784" s="142">
        <f>U764*U765*U769</f>
        <v>0</v>
      </c>
      <c r="V784" s="143"/>
      <c r="W784" s="98" t="s">
        <v>184</v>
      </c>
      <c r="X784" s="94"/>
      <c r="Y784" s="142">
        <f aca="true" t="shared" si="14" ref="Y784:Y791">E784+I784+M784+Q784+U784</f>
        <v>0</v>
      </c>
    </row>
    <row r="785" spans="2:25" ht="12">
      <c r="B785" s="93"/>
      <c r="C785" s="98" t="s">
        <v>185</v>
      </c>
      <c r="D785" s="141"/>
      <c r="E785" s="142">
        <f>E774*E775*E779</f>
        <v>0</v>
      </c>
      <c r="F785" s="143"/>
      <c r="G785" s="98" t="s">
        <v>185</v>
      </c>
      <c r="H785" s="141"/>
      <c r="I785" s="142">
        <f>I774*I775*I779</f>
        <v>0</v>
      </c>
      <c r="J785" s="143"/>
      <c r="K785" s="98" t="s">
        <v>185</v>
      </c>
      <c r="L785" s="141"/>
      <c r="M785" s="142">
        <f>M774*M775*M779</f>
        <v>0</v>
      </c>
      <c r="N785" s="143"/>
      <c r="O785" s="98" t="s">
        <v>185</v>
      </c>
      <c r="P785" s="141"/>
      <c r="Q785" s="142">
        <f>Q774*Q775*Q779</f>
        <v>0</v>
      </c>
      <c r="R785" s="143"/>
      <c r="S785" s="98" t="s">
        <v>185</v>
      </c>
      <c r="T785" s="141"/>
      <c r="U785" s="142">
        <f>U774*U775*U779</f>
        <v>0</v>
      </c>
      <c r="V785" s="143"/>
      <c r="W785" s="98" t="s">
        <v>185</v>
      </c>
      <c r="X785" s="94"/>
      <c r="Y785" s="142">
        <f t="shared" si="14"/>
        <v>0</v>
      </c>
    </row>
    <row r="786" spans="2:25" ht="12">
      <c r="B786" s="93"/>
      <c r="C786" s="98" t="s">
        <v>192</v>
      </c>
      <c r="D786" s="141"/>
      <c r="E786" s="142">
        <f>E754*E756*E759</f>
        <v>0</v>
      </c>
      <c r="F786" s="143"/>
      <c r="G786" s="98" t="s">
        <v>192</v>
      </c>
      <c r="H786" s="141"/>
      <c r="I786" s="142">
        <f>I754*I756*I759</f>
        <v>0</v>
      </c>
      <c r="J786" s="143"/>
      <c r="K786" s="98" t="s">
        <v>192</v>
      </c>
      <c r="L786" s="141"/>
      <c r="M786" s="142">
        <f>M754*M756*M759</f>
        <v>0</v>
      </c>
      <c r="N786" s="143"/>
      <c r="O786" s="98" t="s">
        <v>192</v>
      </c>
      <c r="P786" s="141"/>
      <c r="Q786" s="142">
        <f>Q754*Q756*Q759</f>
        <v>0</v>
      </c>
      <c r="R786" s="143"/>
      <c r="S786" s="98" t="s">
        <v>192</v>
      </c>
      <c r="T786" s="141"/>
      <c r="U786" s="142">
        <f>U754*U756*U759</f>
        <v>0</v>
      </c>
      <c r="V786" s="143"/>
      <c r="W786" s="98" t="s">
        <v>192</v>
      </c>
      <c r="X786" s="94"/>
      <c r="Y786" s="142">
        <f t="shared" si="14"/>
        <v>0</v>
      </c>
    </row>
    <row r="787" spans="2:25" ht="12">
      <c r="B787" s="93"/>
      <c r="C787" s="98" t="s">
        <v>193</v>
      </c>
      <c r="D787" s="141"/>
      <c r="E787" s="142">
        <f>E764*E766*E769</f>
        <v>0</v>
      </c>
      <c r="F787" s="143"/>
      <c r="G787" s="98" t="s">
        <v>193</v>
      </c>
      <c r="H787" s="141"/>
      <c r="I787" s="142">
        <f>I764*I766*I769</f>
        <v>0</v>
      </c>
      <c r="J787" s="143"/>
      <c r="K787" s="98" t="s">
        <v>193</v>
      </c>
      <c r="L787" s="141"/>
      <c r="M787" s="142">
        <f>M764*M766*M769</f>
        <v>0</v>
      </c>
      <c r="N787" s="143"/>
      <c r="O787" s="98" t="s">
        <v>193</v>
      </c>
      <c r="P787" s="141"/>
      <c r="Q787" s="142">
        <f>Q764*Q766*Q769</f>
        <v>0</v>
      </c>
      <c r="R787" s="143"/>
      <c r="S787" s="98" t="s">
        <v>193</v>
      </c>
      <c r="T787" s="141"/>
      <c r="U787" s="142">
        <f>U764*U766*U769</f>
        <v>0</v>
      </c>
      <c r="V787" s="143"/>
      <c r="W787" s="98" t="s">
        <v>193</v>
      </c>
      <c r="X787" s="94"/>
      <c r="Y787" s="142">
        <f t="shared" si="14"/>
        <v>0</v>
      </c>
    </row>
    <row r="788" spans="2:25" ht="12">
      <c r="B788" s="93"/>
      <c r="C788" s="98" t="s">
        <v>194</v>
      </c>
      <c r="D788" s="141"/>
      <c r="E788" s="142">
        <f>E774*E776*E779</f>
        <v>0</v>
      </c>
      <c r="F788" s="143"/>
      <c r="G788" s="98" t="s">
        <v>194</v>
      </c>
      <c r="H788" s="141"/>
      <c r="I788" s="142">
        <f>I774*I776*I779</f>
        <v>0</v>
      </c>
      <c r="J788" s="143"/>
      <c r="K788" s="98" t="s">
        <v>194</v>
      </c>
      <c r="L788" s="141"/>
      <c r="M788" s="142">
        <f>M774*M776*M779</f>
        <v>0</v>
      </c>
      <c r="N788" s="143"/>
      <c r="O788" s="98" t="s">
        <v>194</v>
      </c>
      <c r="P788" s="141"/>
      <c r="Q788" s="142">
        <f>Q774*Q776*Q779</f>
        <v>0</v>
      </c>
      <c r="R788" s="143"/>
      <c r="S788" s="98" t="s">
        <v>194</v>
      </c>
      <c r="T788" s="141"/>
      <c r="U788" s="142">
        <f>U774*U776*U779</f>
        <v>0</v>
      </c>
      <c r="V788" s="143"/>
      <c r="W788" s="98" t="s">
        <v>194</v>
      </c>
      <c r="X788" s="94"/>
      <c r="Y788" s="142">
        <f t="shared" si="14"/>
        <v>0</v>
      </c>
    </row>
    <row r="789" spans="2:25" ht="12">
      <c r="B789" s="93"/>
      <c r="C789" s="98" t="s">
        <v>195</v>
      </c>
      <c r="D789" s="141"/>
      <c r="E789" s="142">
        <f>E754*E757*E759</f>
        <v>0</v>
      </c>
      <c r="F789" s="143"/>
      <c r="G789" s="98" t="s">
        <v>195</v>
      </c>
      <c r="H789" s="141"/>
      <c r="I789" s="142">
        <f>I754*I757*I759</f>
        <v>0</v>
      </c>
      <c r="J789" s="143"/>
      <c r="K789" s="98" t="s">
        <v>195</v>
      </c>
      <c r="L789" s="141"/>
      <c r="M789" s="142">
        <f>M754*M757*M759</f>
        <v>0</v>
      </c>
      <c r="N789" s="143"/>
      <c r="O789" s="98" t="s">
        <v>195</v>
      </c>
      <c r="P789" s="141"/>
      <c r="Q789" s="142">
        <f>Q754*Q757*Q759</f>
        <v>0</v>
      </c>
      <c r="R789" s="143"/>
      <c r="S789" s="98" t="s">
        <v>195</v>
      </c>
      <c r="T789" s="141"/>
      <c r="U789" s="142">
        <f>U754*U757*U759</f>
        <v>0</v>
      </c>
      <c r="V789" s="143"/>
      <c r="W789" s="98" t="s">
        <v>195</v>
      </c>
      <c r="X789" s="94"/>
      <c r="Y789" s="142">
        <f t="shared" si="14"/>
        <v>0</v>
      </c>
    </row>
    <row r="790" spans="2:25" ht="12">
      <c r="B790" s="144"/>
      <c r="C790" s="98" t="s">
        <v>196</v>
      </c>
      <c r="D790" s="98"/>
      <c r="E790" s="142">
        <f>E764*E767*E769</f>
        <v>0</v>
      </c>
      <c r="F790" s="145"/>
      <c r="G790" s="98" t="s">
        <v>196</v>
      </c>
      <c r="H790" s="98"/>
      <c r="I790" s="142">
        <f>I764*I767*I769</f>
        <v>0</v>
      </c>
      <c r="J790" s="145"/>
      <c r="K790" s="98" t="s">
        <v>196</v>
      </c>
      <c r="L790" s="98"/>
      <c r="M790" s="142">
        <f>M764*M767*M769</f>
        <v>0</v>
      </c>
      <c r="N790" s="145"/>
      <c r="O790" s="98" t="s">
        <v>196</v>
      </c>
      <c r="P790" s="98"/>
      <c r="Q790" s="142">
        <f>Q764*Q767*Q769</f>
        <v>0</v>
      </c>
      <c r="R790" s="145"/>
      <c r="S790" s="98" t="s">
        <v>196</v>
      </c>
      <c r="T790" s="98"/>
      <c r="U790" s="142">
        <f>U764*U767*U769</f>
        <v>0</v>
      </c>
      <c r="V790" s="145"/>
      <c r="W790" s="98" t="s">
        <v>196</v>
      </c>
      <c r="X790" s="146"/>
      <c r="Y790" s="142">
        <f t="shared" si="14"/>
        <v>0</v>
      </c>
    </row>
    <row r="791" spans="2:25" ht="12.75" thickBot="1">
      <c r="B791" s="147"/>
      <c r="C791" s="115" t="s">
        <v>197</v>
      </c>
      <c r="D791" s="115"/>
      <c r="E791" s="148">
        <f>E774*E777*E779</f>
        <v>0</v>
      </c>
      <c r="F791" s="149"/>
      <c r="G791" s="115" t="s">
        <v>197</v>
      </c>
      <c r="H791" s="115"/>
      <c r="I791" s="148">
        <f>I774*I777*I779</f>
        <v>0</v>
      </c>
      <c r="J791" s="149"/>
      <c r="K791" s="115" t="s">
        <v>197</v>
      </c>
      <c r="L791" s="115"/>
      <c r="M791" s="148">
        <f>M774*M777*M779</f>
        <v>0</v>
      </c>
      <c r="N791" s="149"/>
      <c r="O791" s="115" t="s">
        <v>197</v>
      </c>
      <c r="P791" s="115"/>
      <c r="Q791" s="148">
        <f>Q774*Q777*Q779</f>
        <v>0</v>
      </c>
      <c r="R791" s="149"/>
      <c r="S791" s="115" t="s">
        <v>197</v>
      </c>
      <c r="T791" s="115"/>
      <c r="U791" s="148">
        <f>U774*U777*U779</f>
        <v>0</v>
      </c>
      <c r="V791" s="149"/>
      <c r="W791" s="115" t="s">
        <v>197</v>
      </c>
      <c r="X791" s="150"/>
      <c r="Y791" s="148">
        <f t="shared" si="14"/>
        <v>0</v>
      </c>
    </row>
    <row r="792" spans="2:25" ht="13.5" thickBot="1" thickTop="1">
      <c r="B792" s="151"/>
      <c r="C792" s="152" t="s">
        <v>143</v>
      </c>
      <c r="D792" s="152"/>
      <c r="E792" s="153">
        <f>SUM(E783:E791)</f>
        <v>0</v>
      </c>
      <c r="F792" s="154"/>
      <c r="G792" s="155" t="s">
        <v>143</v>
      </c>
      <c r="H792" s="155"/>
      <c r="I792" s="153">
        <f>SUM(I783:I791)</f>
        <v>0</v>
      </c>
      <c r="J792" s="154"/>
      <c r="K792" s="155" t="s">
        <v>143</v>
      </c>
      <c r="L792" s="155"/>
      <c r="M792" s="153">
        <f>SUM(M783:M791)</f>
        <v>0</v>
      </c>
      <c r="N792" s="154"/>
      <c r="O792" s="155" t="s">
        <v>143</v>
      </c>
      <c r="P792" s="156"/>
      <c r="Q792" s="153">
        <f>SUM(Q783:Q791)</f>
        <v>0</v>
      </c>
      <c r="R792" s="154"/>
      <c r="S792" s="155" t="s">
        <v>143</v>
      </c>
      <c r="T792" s="156"/>
      <c r="U792" s="153">
        <f>SUM(U783:U791)</f>
        <v>0</v>
      </c>
      <c r="V792" s="154"/>
      <c r="W792" s="155" t="s">
        <v>143</v>
      </c>
      <c r="X792" s="156"/>
      <c r="Y792" s="153">
        <f>SUM(Y783:Y791)</f>
        <v>0</v>
      </c>
    </row>
  </sheetData>
  <sheetProtection sheet="1" objects="1" scenarios="1"/>
  <mergeCells count="150">
    <mergeCell ref="R273:U273"/>
    <mergeCell ref="E269:G269"/>
    <mergeCell ref="R220:U220"/>
    <mergeCell ref="J273:M273"/>
    <mergeCell ref="N273:Q273"/>
    <mergeCell ref="V273:Y273"/>
    <mergeCell ref="E270:G270"/>
    <mergeCell ref="E271:G271"/>
    <mergeCell ref="E272:G272"/>
    <mergeCell ref="B273:E273"/>
    <mergeCell ref="F273:I273"/>
    <mergeCell ref="E219:G219"/>
    <mergeCell ref="B220:E220"/>
    <mergeCell ref="F220:I220"/>
    <mergeCell ref="J220:M220"/>
    <mergeCell ref="N220:Q220"/>
    <mergeCell ref="N61:Q61"/>
    <mergeCell ref="V220:Y220"/>
    <mergeCell ref="J167:M167"/>
    <mergeCell ref="N167:Q167"/>
    <mergeCell ref="V167:Y167"/>
    <mergeCell ref="E216:G216"/>
    <mergeCell ref="R167:U167"/>
    <mergeCell ref="E217:G217"/>
    <mergeCell ref="V8:Y8"/>
    <mergeCell ref="J8:M8"/>
    <mergeCell ref="N8:Q8"/>
    <mergeCell ref="E6:G6"/>
    <mergeCell ref="R8:U8"/>
    <mergeCell ref="V61:Y61"/>
    <mergeCell ref="R61:U61"/>
    <mergeCell ref="E57:G57"/>
    <mergeCell ref="E58:G58"/>
    <mergeCell ref="E59:G59"/>
    <mergeCell ref="B8:E8"/>
    <mergeCell ref="F8:I8"/>
    <mergeCell ref="E4:G4"/>
    <mergeCell ref="E5:G5"/>
    <mergeCell ref="E7:G7"/>
    <mergeCell ref="J114:M114"/>
    <mergeCell ref="E111:G111"/>
    <mergeCell ref="E112:G112"/>
    <mergeCell ref="B61:E61"/>
    <mergeCell ref="F61:I61"/>
    <mergeCell ref="N114:Q114"/>
    <mergeCell ref="V114:Y114"/>
    <mergeCell ref="E163:G163"/>
    <mergeCell ref="R114:U114"/>
    <mergeCell ref="E60:G60"/>
    <mergeCell ref="E113:G113"/>
    <mergeCell ref="B114:E114"/>
    <mergeCell ref="F114:I114"/>
    <mergeCell ref="E110:G110"/>
    <mergeCell ref="J61:M61"/>
    <mergeCell ref="E322:G322"/>
    <mergeCell ref="E323:G323"/>
    <mergeCell ref="E324:G324"/>
    <mergeCell ref="E325:G325"/>
    <mergeCell ref="E164:G164"/>
    <mergeCell ref="E165:G165"/>
    <mergeCell ref="E166:G166"/>
    <mergeCell ref="B167:E167"/>
    <mergeCell ref="F167:I167"/>
    <mergeCell ref="E218:G218"/>
    <mergeCell ref="R326:U326"/>
    <mergeCell ref="V326:Y326"/>
    <mergeCell ref="E375:G375"/>
    <mergeCell ref="E376:G376"/>
    <mergeCell ref="B326:E326"/>
    <mergeCell ref="F326:I326"/>
    <mergeCell ref="J326:M326"/>
    <mergeCell ref="N326:Q326"/>
    <mergeCell ref="R379:U379"/>
    <mergeCell ref="V379:Y379"/>
    <mergeCell ref="E377:G377"/>
    <mergeCell ref="E378:G378"/>
    <mergeCell ref="B379:E379"/>
    <mergeCell ref="F379:I379"/>
    <mergeCell ref="E428:G428"/>
    <mergeCell ref="E429:G429"/>
    <mergeCell ref="E430:G430"/>
    <mergeCell ref="E431:G431"/>
    <mergeCell ref="J379:M379"/>
    <mergeCell ref="N379:Q379"/>
    <mergeCell ref="R432:U432"/>
    <mergeCell ref="V432:Y432"/>
    <mergeCell ref="E481:G481"/>
    <mergeCell ref="E482:G482"/>
    <mergeCell ref="B432:E432"/>
    <mergeCell ref="F432:I432"/>
    <mergeCell ref="J432:M432"/>
    <mergeCell ref="N432:Q432"/>
    <mergeCell ref="R485:U485"/>
    <mergeCell ref="V485:Y485"/>
    <mergeCell ref="E483:G483"/>
    <mergeCell ref="E484:G484"/>
    <mergeCell ref="B485:E485"/>
    <mergeCell ref="F485:I485"/>
    <mergeCell ref="E534:G534"/>
    <mergeCell ref="E535:G535"/>
    <mergeCell ref="E536:G536"/>
    <mergeCell ref="E537:G537"/>
    <mergeCell ref="J485:M485"/>
    <mergeCell ref="N485:Q485"/>
    <mergeCell ref="R538:U538"/>
    <mergeCell ref="V538:Y538"/>
    <mergeCell ref="E587:G587"/>
    <mergeCell ref="E588:G588"/>
    <mergeCell ref="B538:E538"/>
    <mergeCell ref="F538:I538"/>
    <mergeCell ref="J538:M538"/>
    <mergeCell ref="N538:Q538"/>
    <mergeCell ref="R591:U591"/>
    <mergeCell ref="V591:Y591"/>
    <mergeCell ref="E589:G589"/>
    <mergeCell ref="E590:G590"/>
    <mergeCell ref="B591:E591"/>
    <mergeCell ref="F591:I591"/>
    <mergeCell ref="E640:G640"/>
    <mergeCell ref="E641:G641"/>
    <mergeCell ref="E642:G642"/>
    <mergeCell ref="E643:G643"/>
    <mergeCell ref="J591:M591"/>
    <mergeCell ref="N591:Q591"/>
    <mergeCell ref="R644:U644"/>
    <mergeCell ref="V644:Y644"/>
    <mergeCell ref="E693:G693"/>
    <mergeCell ref="E694:G694"/>
    <mergeCell ref="B644:E644"/>
    <mergeCell ref="F644:I644"/>
    <mergeCell ref="J644:M644"/>
    <mergeCell ref="N644:Q644"/>
    <mergeCell ref="R697:U697"/>
    <mergeCell ref="V697:Y697"/>
    <mergeCell ref="E695:G695"/>
    <mergeCell ref="E696:G696"/>
    <mergeCell ref="B697:E697"/>
    <mergeCell ref="F697:I697"/>
    <mergeCell ref="E746:G746"/>
    <mergeCell ref="E747:G747"/>
    <mergeCell ref="E748:G748"/>
    <mergeCell ref="E749:G749"/>
    <mergeCell ref="J697:M697"/>
    <mergeCell ref="N697:Q697"/>
    <mergeCell ref="R750:U750"/>
    <mergeCell ref="V750:Y750"/>
    <mergeCell ref="B750:E750"/>
    <mergeCell ref="F750:I750"/>
    <mergeCell ref="J750:M750"/>
    <mergeCell ref="N750:Q750"/>
  </mergeCells>
  <hyperlinks>
    <hyperlink ref="E1" location="'Ops Revenue'!A4:A56" display="HS1"/>
    <hyperlink ref="I1" location="'Ops Revenue'!A57:A109" display="HS 2"/>
    <hyperlink ref="E2" location="'Ops Revenue'!A269:A321" display="EM 1"/>
    <hyperlink ref="E3" location="'Ops Revenue'!A534:A586" display="EM 6"/>
    <hyperlink ref="I2:U2" location="'Ops Labor'!B9" display="Page 1"/>
    <hyperlink ref="I3:U3" location="'Ops Labor'!B9" display="Page 1"/>
    <hyperlink ref="I2" location="'Ops Revenue'!A322:A374" display="EM 2"/>
    <hyperlink ref="I3" location="'Ops Revenue'!A587:A639" display="EM 7"/>
    <hyperlink ref="M1" location="'Ops Revenue'!A110:A162" display="MS 1"/>
    <hyperlink ref="M2" location="'Ops Revenue'!A375:A427" display="EM 3"/>
    <hyperlink ref="M3" location="'Ops Revenue'!A640:A692" display="EM 8"/>
    <hyperlink ref="Q2" location="'Ops Revenue'!A428:A480" display="EM 4"/>
    <hyperlink ref="Q3" location="'Ops Revenue'!A693:A745" display="n/a"/>
    <hyperlink ref="Q1" location="'Ops Revenue'!A163:A215" display="MS 2"/>
    <hyperlink ref="U2" location="'Ops Revenue'!A481:A533" display="EM 5"/>
    <hyperlink ref="U3" location="'Ops Revenue'!A746:A798" display="n/a"/>
    <hyperlink ref="U1" location="'Ops Revenue'!A216:A268" display="MS 3"/>
    <hyperlink ref="C1" location="Help!A33:A200" display="Help"/>
  </hyperlinks>
  <printOptions/>
  <pageMargins left="0.25" right="0.25" top="0.5" bottom="0.25" header="0.25" footer="0.25"/>
  <pageSetup fitToHeight="15" horizontalDpi="600" verticalDpi="600" orientation="landscape" scale="65"/>
  <headerFooter alignWithMargins="0">
    <oddHeader>&amp;L&amp;F&amp;C&amp;R&amp;D&amp;T</oddHeader>
    <oddFooter>&amp;LRethinking School Lunch&amp;CFood Systems Project of the Center for Ecoliteracy&amp;Rwww.ecoliteracy.org</oddFooter>
  </headerFooter>
  <rowBreaks count="15" manualBreakCount="15">
    <brk id="55" min="1" max="24" man="1"/>
    <brk id="108" min="1" max="24" man="1"/>
    <brk id="161" min="1" max="24" man="1"/>
    <brk id="214" min="1" max="24" man="1"/>
    <brk id="267" min="1" max="24" man="1"/>
    <brk id="320" min="1" max="24" man="1"/>
    <brk id="373" min="1" max="24" man="1"/>
    <brk id="426" min="1" max="24" man="1"/>
    <brk id="479" min="1" max="24" man="1"/>
    <brk id="532" min="1" max="24" man="1"/>
    <brk id="585" min="1" max="24" man="1"/>
    <brk id="638" min="1" max="24" man="1"/>
    <brk id="691" min="1" max="24" man="1"/>
    <brk id="744" min="1" max="24" man="1"/>
    <brk id="793" min="1" max="24" man="1"/>
  </rowBreaks>
  <ignoredErrors>
    <ignoredError sqref="M23:P23 U29:U30 J13:L32 I32 M32:U32 M22:U22 I22 S14:S21 M24:U28 I14:I20 U279:U285 R7:T11 W725:W740 Q224 E22 I289:I295 E24:E30 M13:M20 J7:L11 M29:M30 E32 W672:W687 R12:U12 Q7:Q10 N7:P21 I12:M12 E14:E20 Y7:AB50 E7:E10 I7:I10 M7:M10 C55:D65 I65 Q65 J55:L65 E65 R55:T65 F55:H65 U14:U20 F162:H171 R215:T224 C162:D171 I171 Q171 J162:L171 E171 R162:T171 F215:H224 I224 M224 C215:D224 J215:L224 U224 E224 R67:T75 Q83 C67:D75 U65 M65 J67:L75 F67:H75 T181 C173:D181 U171 F173:H181 J173:L181 E234 R226:T234 E244 F226:H234 U77:U83 C226:D234 J226:L234 E75 R77:T85 E85 C77:D85 J77:L85 F77:H85 B533:U538 E191 C183:D191 F183:H191 E181 R183:T191 J183:L191 R236:T244 F236:H244 J236:L244 C236:D244 B480:U485 C7:D32 F7:H32 E55:E63 I55:I63 N55:P65 M55:M63 N67:P75 M67:M73 I67:I73 E67:E73 E77:E83 I77:I83 N77:P85 M77:M83 Q29:Q30 N29:P31 I25:I30 Q77:Q81 Q67:Q73 Q55:Q63 U55:U63 U67:U73 U7:U10 B586:U591 B639:U644 B109:U114 E162:E169 I162:I169 O162:P171 M171:N171 M162:N169 Q162:Q169 U162:U169 R173:S181 T173:U179 Q173:Q179 N173:P181 M173:M179 I173:I179 E173:E179 E183:E189 I183:I189 N183:P191 M183:M189 Q183:Q189 Q236:Q242 N236:P244 M236:M242 I236:I242 E236:E242 E226:E232 I226:I232 N226:P234 M226:M232 Q226:Q232 U226:U232 E215:E222 I215:I222 N215:P224 M215:M222 U215:U222 Q215:Q222 E268:E275 I268:I275 M268:M275 Q268:Q275 U268:U275 U289:U295 Q289:Q295 E289:E295 B781:U974 I279:I285 M277:M285 E279:E285 E277 I277 U183:U189 E297 E287 M288:M295 Q299:Q316 U277 T23 B321:U326 B374:U379 B427:U432 B692:U697 B745:U750 R29:T31 C34:U50 W513:W528 B55:B104 C87:U104 W36:W50 B7:B50 B145:U157 W89:W104 B162:B210 C193:U210 W142:W157 C246:U263 B215:B263 W195:W210 M298:M316 J268:L316 F268:H316 Q14:Q20 N268:P316 I299:I316 E299:E316 U299:U316 U236:U242 B268:D316 W248:W263 B357:U369 W301:W316 B569:U581 S299:S316 B622:U634 W566:W581 W354:W369 B410:U422 W407:W422 B463:U475 W460:W475 B516:U528 B675:U687 W619:W634 B728:U740 R13:R21 T13:T21 R23 R268:R316 T268:T316 S268:S277 S279:S287 S289:S297 V533:V581 Y480:AB528 W533:W542 X480:X489 V7:V50 W778:W974 W7:W12 Y745:AB974 X7:X12 V55:V104 X745:X754 W55:W65 X778:X974 X36:X50 V109:V157 Y55:AB104 W109:W118 X55:X65 X89:X104 V162:V210 Y109:AB157 W162:W171 X109:X118 X142:X157 V215:V263 Y162:AB210 W215:W224 X162:X171 X195:X210 V268:V316 Y215:AB263 W268:W277 X215:X224 X248:X263 V321:V369 Y268:AB316 W321:W330 X268:X277 X301:X316 V374:V422 Y321:AB369 W374:W383 X321:X330 X354:X369 V427:V475 Y374:AB422 W427:W436 X374:X383 X407:X422 V480:V528 Y427:AB475 W480:W489 X427:X436 X460:X475 X513:X528 V586:V634 Y533:AB581 W586:W595 X533:X542 X566:X581 V639:V687 Y586:AB634 W639:W648 X586:X595 X619:X634 V692:V740 Y639:AB687 W692:W701 X639:X648 X672:X687 V745:V974 Y692:AB740 W745:W754 X692:X701 X725:X740 E12 Q12 Q277 Q279:Q285" unlockedFormula="1"/>
  </ignoredErrors>
</worksheet>
</file>

<file path=xl/worksheets/sheet4.xml><?xml version="1.0" encoding="utf-8"?>
<worksheet xmlns="http://schemas.openxmlformats.org/spreadsheetml/2006/main" xmlns:r="http://schemas.openxmlformats.org/officeDocument/2006/relationships">
  <sheetPr codeName="Sheet4"/>
  <dimension ref="B1:H773"/>
  <sheetViews>
    <sheetView showGridLines="0" workbookViewId="0" topLeftCell="B1">
      <pane ySplit="3" topLeftCell="BM585" activePane="bottomLeft" state="frozen"/>
      <selection pane="topLeft" activeCell="A1" sqref="A1"/>
      <selection pane="bottomLeft" activeCell="C1" sqref="C1"/>
    </sheetView>
  </sheetViews>
  <sheetFormatPr defaultColWidth="9.140625" defaultRowHeight="13.5" customHeight="1"/>
  <cols>
    <col min="1" max="1" width="1.421875" style="33" hidden="1" customWidth="1"/>
    <col min="2" max="2" width="2.7109375" style="33" customWidth="1"/>
    <col min="3" max="3" width="25.7109375" style="33" customWidth="1"/>
    <col min="4" max="8" width="12.7109375" style="33" customWidth="1"/>
    <col min="9" max="16384" width="9.140625" style="33" customWidth="1"/>
  </cols>
  <sheetData>
    <row r="1" spans="3:8" ht="13.5" customHeight="1">
      <c r="C1" s="387" t="s">
        <v>62</v>
      </c>
      <c r="D1" s="212" t="str">
        <f>Assumptions!B4</f>
        <v>A</v>
      </c>
      <c r="E1" s="212" t="str">
        <f>Assumptions!C4</f>
        <v>B</v>
      </c>
      <c r="F1" s="212" t="str">
        <f>Assumptions!D4</f>
        <v>C</v>
      </c>
      <c r="G1" s="212" t="str">
        <f>Assumptions!E4</f>
        <v>D</v>
      </c>
      <c r="H1" s="212" t="str">
        <f>Assumptions!F4</f>
        <v>E</v>
      </c>
    </row>
    <row r="2" spans="4:8" ht="13.5" customHeight="1">
      <c r="D2" s="212" t="str">
        <f>Assumptions!G4</f>
        <v>F</v>
      </c>
      <c r="E2" s="212" t="str">
        <f>Assumptions!H4</f>
        <v>G</v>
      </c>
      <c r="F2" s="212" t="str">
        <f>Assumptions!I4</f>
        <v>H</v>
      </c>
      <c r="G2" s="212" t="str">
        <f>Assumptions!J4</f>
        <v>I</v>
      </c>
      <c r="H2" s="212" t="str">
        <f>Assumptions!K4</f>
        <v>J</v>
      </c>
    </row>
    <row r="3" spans="4:8" ht="13.5" customHeight="1">
      <c r="D3" s="212" t="str">
        <f>Assumptions!L4</f>
        <v>K</v>
      </c>
      <c r="E3" s="212" t="str">
        <f>Assumptions!M4</f>
        <v>L</v>
      </c>
      <c r="F3" s="212" t="str">
        <f>Assumptions!N4</f>
        <v>M</v>
      </c>
      <c r="G3" s="212" t="str">
        <f>Assumptions!O4</f>
        <v>N</v>
      </c>
      <c r="H3" s="212" t="str">
        <f>Assumptions!P4</f>
        <v>O</v>
      </c>
    </row>
    <row r="4" ht="13.5" customHeight="1">
      <c r="F4" s="34" t="s">
        <v>174</v>
      </c>
    </row>
    <row r="5" ht="13.5" customHeight="1" thickBot="1">
      <c r="F5" s="34"/>
    </row>
    <row r="6" spans="2:4" ht="13.5" customHeight="1" thickBot="1">
      <c r="B6" s="424" t="str">
        <f>Assumptions!B4</f>
        <v>A</v>
      </c>
      <c r="C6" s="425"/>
      <c r="D6" s="426"/>
    </row>
    <row r="7" spans="2:5" ht="13.5" customHeight="1">
      <c r="B7" s="412" t="s">
        <v>168</v>
      </c>
      <c r="C7" s="413"/>
      <c r="D7" s="414"/>
      <c r="E7" s="421" t="s">
        <v>169</v>
      </c>
    </row>
    <row r="8" spans="2:5" ht="13.5" customHeight="1">
      <c r="B8" s="415"/>
      <c r="C8" s="416"/>
      <c r="D8" s="417"/>
      <c r="E8" s="422"/>
    </row>
    <row r="9" spans="2:5" ht="13.5" customHeight="1" thickBot="1">
      <c r="B9" s="418"/>
      <c r="C9" s="419"/>
      <c r="D9" s="420"/>
      <c r="E9" s="423"/>
    </row>
    <row r="10" spans="2:5" ht="13.5" customHeight="1">
      <c r="B10" s="90" t="s">
        <v>162</v>
      </c>
      <c r="C10" s="269"/>
      <c r="D10" s="269"/>
      <c r="E10" s="198"/>
    </row>
    <row r="11" spans="2:5" ht="13.5" customHeight="1">
      <c r="B11" s="270"/>
      <c r="C11" s="265" t="s">
        <v>103</v>
      </c>
      <c r="D11" s="265"/>
      <c r="E11" s="266">
        <v>0</v>
      </c>
    </row>
    <row r="12" spans="2:5" ht="13.5" customHeight="1">
      <c r="B12" s="270"/>
      <c r="C12" s="265"/>
      <c r="D12" s="265"/>
      <c r="E12" s="266"/>
    </row>
    <row r="13" spans="2:5" ht="13.5" customHeight="1">
      <c r="B13" s="270"/>
      <c r="C13" s="265"/>
      <c r="D13" s="265"/>
      <c r="E13" s="266"/>
    </row>
    <row r="14" spans="2:5" ht="13.5" customHeight="1">
      <c r="B14" s="270"/>
      <c r="C14" s="265"/>
      <c r="D14" s="265"/>
      <c r="E14" s="266"/>
    </row>
    <row r="15" spans="2:5" ht="13.5" customHeight="1">
      <c r="B15" s="271"/>
      <c r="C15" s="265"/>
      <c r="D15" s="265"/>
      <c r="E15" s="266"/>
    </row>
    <row r="16" spans="2:5" ht="13.5" customHeight="1">
      <c r="B16" s="272"/>
      <c r="C16" s="265"/>
      <c r="D16" s="265"/>
      <c r="E16" s="266"/>
    </row>
    <row r="17" spans="2:5" ht="13.5" customHeight="1">
      <c r="B17" s="50"/>
      <c r="C17" s="265"/>
      <c r="D17" s="265"/>
      <c r="E17" s="267"/>
    </row>
    <row r="18" spans="2:5" ht="13.5" customHeight="1">
      <c r="B18" s="50"/>
      <c r="C18" s="265"/>
      <c r="D18" s="265"/>
      <c r="E18" s="267"/>
    </row>
    <row r="19" spans="2:5" ht="13.5" customHeight="1">
      <c r="B19" s="50"/>
      <c r="C19" s="265"/>
      <c r="D19" s="265"/>
      <c r="E19" s="267"/>
    </row>
    <row r="20" spans="2:5" ht="13.5" customHeight="1">
      <c r="B20" s="273"/>
      <c r="C20" s="4"/>
      <c r="D20" s="265"/>
      <c r="E20" s="14"/>
    </row>
    <row r="21" spans="2:5" ht="13.5" customHeight="1">
      <c r="B21" s="274"/>
      <c r="C21" s="284"/>
      <c r="D21" s="265"/>
      <c r="E21" s="285"/>
    </row>
    <row r="22" spans="2:5" ht="13.5" customHeight="1">
      <c r="B22" s="270"/>
      <c r="C22" s="284"/>
      <c r="D22" s="286"/>
      <c r="E22" s="287"/>
    </row>
    <row r="23" spans="2:5" ht="13.5" customHeight="1" thickBot="1">
      <c r="B23" s="270"/>
      <c r="C23" s="288"/>
      <c r="D23" s="289"/>
      <c r="E23" s="290"/>
    </row>
    <row r="24" spans="2:5" ht="13.5" customHeight="1" thickBot="1">
      <c r="B24" s="190"/>
      <c r="C24" s="275"/>
      <c r="D24" s="276" t="s">
        <v>167</v>
      </c>
      <c r="E24" s="277">
        <f>SUM(E11:E23)</f>
        <v>0</v>
      </c>
    </row>
    <row r="25" spans="2:5" ht="13.5" customHeight="1">
      <c r="B25" s="202"/>
      <c r="C25" s="194"/>
      <c r="D25" s="194"/>
      <c r="E25" s="278"/>
    </row>
    <row r="26" spans="2:5" ht="13.5" customHeight="1">
      <c r="B26" s="280" t="s">
        <v>220</v>
      </c>
      <c r="C26" s="85"/>
      <c r="D26" s="85"/>
      <c r="E26" s="281">
        <f>E24</f>
        <v>0</v>
      </c>
    </row>
    <row r="27" spans="2:5" ht="13.5" customHeight="1" thickBot="1">
      <c r="B27" s="199"/>
      <c r="C27" s="205"/>
      <c r="D27" s="205"/>
      <c r="E27" s="279"/>
    </row>
    <row r="28" spans="2:5" ht="13.5" customHeight="1">
      <c r="B28" s="202"/>
      <c r="C28" s="194"/>
      <c r="D28" s="194"/>
      <c r="E28" s="278"/>
    </row>
    <row r="29" spans="2:5" ht="13.5" customHeight="1">
      <c r="B29" s="196" t="s">
        <v>164</v>
      </c>
      <c r="C29" s="85"/>
      <c r="D29" s="291">
        <f>Assumptions!$B$13</f>
        <v>0</v>
      </c>
      <c r="E29" s="281">
        <f>E26*D29</f>
        <v>0</v>
      </c>
    </row>
    <row r="30" spans="2:5" ht="13.5" customHeight="1" thickBot="1">
      <c r="B30" s="199"/>
      <c r="C30" s="205"/>
      <c r="D30" s="205"/>
      <c r="E30" s="279"/>
    </row>
    <row r="31" spans="2:5" ht="13.5" customHeight="1">
      <c r="B31" s="202"/>
      <c r="C31" s="194"/>
      <c r="D31" s="194"/>
      <c r="E31" s="278"/>
    </row>
    <row r="32" spans="2:5" ht="13.5" customHeight="1">
      <c r="B32" s="196" t="s">
        <v>221</v>
      </c>
      <c r="C32" s="85"/>
      <c r="D32" s="85"/>
      <c r="E32" s="281">
        <f>E26+E29</f>
        <v>0</v>
      </c>
    </row>
    <row r="33" spans="2:5" ht="13.5" customHeight="1" thickBot="1">
      <c r="B33" s="199"/>
      <c r="C33" s="205"/>
      <c r="D33" s="205"/>
      <c r="E33" s="279"/>
    </row>
    <row r="34" spans="2:5" ht="13.5" customHeight="1">
      <c r="B34" s="282"/>
      <c r="C34" s="85"/>
      <c r="D34" s="85"/>
      <c r="E34" s="283"/>
    </row>
    <row r="35" spans="2:5" ht="13.5" customHeight="1">
      <c r="B35" s="282"/>
      <c r="C35" s="85"/>
      <c r="D35" s="85"/>
      <c r="E35" s="283"/>
    </row>
    <row r="36" spans="2:5" ht="13.5" customHeight="1">
      <c r="B36" s="282"/>
      <c r="C36" s="85"/>
      <c r="D36" s="85"/>
      <c r="E36" s="283"/>
    </row>
    <row r="37" spans="2:5" ht="13.5" customHeight="1">
      <c r="B37" s="282"/>
      <c r="C37" s="85"/>
      <c r="D37" s="85"/>
      <c r="E37" s="283"/>
    </row>
    <row r="38" spans="2:5" ht="13.5" customHeight="1">
      <c r="B38" s="282"/>
      <c r="C38" s="85"/>
      <c r="D38" s="85"/>
      <c r="E38" s="283"/>
    </row>
    <row r="39" spans="2:5" ht="13.5" customHeight="1">
      <c r="B39" s="282"/>
      <c r="C39" s="85"/>
      <c r="D39" s="85"/>
      <c r="E39" s="283"/>
    </row>
    <row r="40" spans="2:5" ht="13.5" customHeight="1">
      <c r="B40" s="282"/>
      <c r="C40" s="85"/>
      <c r="D40" s="85"/>
      <c r="E40" s="283"/>
    </row>
    <row r="41" spans="2:5" ht="13.5" customHeight="1">
      <c r="B41" s="282"/>
      <c r="C41" s="85"/>
      <c r="D41" s="85"/>
      <c r="E41" s="283"/>
    </row>
    <row r="42" spans="2:5" ht="13.5" customHeight="1">
      <c r="B42" s="282"/>
      <c r="C42" s="85"/>
      <c r="D42" s="85"/>
      <c r="E42" s="283"/>
    </row>
    <row r="43" spans="2:5" ht="13.5" customHeight="1">
      <c r="B43" s="282"/>
      <c r="C43" s="85"/>
      <c r="D43" s="85"/>
      <c r="E43" s="283"/>
    </row>
    <row r="44" spans="2:5" ht="13.5" customHeight="1">
      <c r="B44" s="282"/>
      <c r="C44" s="85"/>
      <c r="D44" s="85"/>
      <c r="E44" s="283"/>
    </row>
    <row r="45" spans="2:5" ht="13.5" customHeight="1">
      <c r="B45" s="282"/>
      <c r="C45" s="85"/>
      <c r="D45" s="85"/>
      <c r="E45" s="283"/>
    </row>
    <row r="46" spans="2:5" ht="13.5" customHeight="1">
      <c r="B46" s="282"/>
      <c r="C46" s="85"/>
      <c r="D46" s="85"/>
      <c r="E46" s="283"/>
    </row>
    <row r="47" spans="2:5" ht="13.5" customHeight="1">
      <c r="B47" s="282"/>
      <c r="C47" s="85"/>
      <c r="D47" s="85"/>
      <c r="E47" s="283"/>
    </row>
    <row r="48" spans="2:5" ht="13.5" customHeight="1">
      <c r="B48" s="282"/>
      <c r="C48" s="85"/>
      <c r="D48" s="85"/>
      <c r="E48" s="283"/>
    </row>
    <row r="49" spans="2:5" ht="13.5" customHeight="1">
      <c r="B49" s="282"/>
      <c r="C49" s="85"/>
      <c r="D49" s="85"/>
      <c r="E49" s="283"/>
    </row>
    <row r="50" spans="2:5" ht="13.5" customHeight="1">
      <c r="B50" s="282"/>
      <c r="C50" s="85"/>
      <c r="D50" s="85"/>
      <c r="E50" s="283"/>
    </row>
    <row r="51" spans="2:5" ht="13.5" customHeight="1">
      <c r="B51" s="282"/>
      <c r="C51" s="85"/>
      <c r="D51" s="85"/>
      <c r="E51" s="283"/>
    </row>
    <row r="52" spans="2:5" ht="13.5" customHeight="1">
      <c r="B52" s="282"/>
      <c r="C52" s="85"/>
      <c r="D52" s="85"/>
      <c r="E52" s="283"/>
    </row>
    <row r="53" spans="2:5" ht="13.5" customHeight="1">
      <c r="B53" s="282"/>
      <c r="C53" s="85"/>
      <c r="D53" s="85"/>
      <c r="E53" s="283"/>
    </row>
    <row r="54" spans="2:5" ht="13.5" customHeight="1">
      <c r="B54" s="282"/>
      <c r="C54" s="85"/>
      <c r="D54" s="85"/>
      <c r="E54" s="283"/>
    </row>
    <row r="55" ht="13.5" customHeight="1">
      <c r="F55" s="34" t="s">
        <v>174</v>
      </c>
    </row>
    <row r="56" ht="13.5" customHeight="1" thickBot="1">
      <c r="F56" s="34"/>
    </row>
    <row r="57" spans="2:4" ht="13.5" customHeight="1" thickBot="1">
      <c r="B57" s="424" t="str">
        <f>Assumptions!C4</f>
        <v>B</v>
      </c>
      <c r="C57" s="425"/>
      <c r="D57" s="426"/>
    </row>
    <row r="58" spans="2:5" ht="13.5" customHeight="1">
      <c r="B58" s="412" t="s">
        <v>168</v>
      </c>
      <c r="C58" s="413"/>
      <c r="D58" s="414"/>
      <c r="E58" s="421" t="s">
        <v>169</v>
      </c>
    </row>
    <row r="59" spans="2:5" ht="13.5" customHeight="1">
      <c r="B59" s="415"/>
      <c r="C59" s="416"/>
      <c r="D59" s="417"/>
      <c r="E59" s="422"/>
    </row>
    <row r="60" spans="2:5" ht="13.5" customHeight="1" thickBot="1">
      <c r="B60" s="418"/>
      <c r="C60" s="419"/>
      <c r="D60" s="420"/>
      <c r="E60" s="423"/>
    </row>
    <row r="61" spans="2:5" ht="13.5" customHeight="1">
      <c r="B61" s="90" t="s">
        <v>162</v>
      </c>
      <c r="C61" s="269"/>
      <c r="D61" s="269"/>
      <c r="E61" s="198"/>
    </row>
    <row r="62" spans="2:5" ht="13.5" customHeight="1">
      <c r="B62" s="270"/>
      <c r="C62" s="265" t="s">
        <v>103</v>
      </c>
      <c r="D62" s="265"/>
      <c r="E62" s="266">
        <v>0</v>
      </c>
    </row>
    <row r="63" spans="2:5" ht="13.5" customHeight="1">
      <c r="B63" s="270"/>
      <c r="C63" s="265"/>
      <c r="D63" s="265"/>
      <c r="E63" s="266"/>
    </row>
    <row r="64" spans="2:5" ht="13.5" customHeight="1">
      <c r="B64" s="270"/>
      <c r="C64" s="265"/>
      <c r="D64" s="265"/>
      <c r="E64" s="266"/>
    </row>
    <row r="65" spans="2:5" ht="13.5" customHeight="1">
      <c r="B65" s="270"/>
      <c r="C65" s="265"/>
      <c r="D65" s="265"/>
      <c r="E65" s="266"/>
    </row>
    <row r="66" spans="2:5" ht="13.5" customHeight="1">
      <c r="B66" s="271"/>
      <c r="C66" s="265"/>
      <c r="D66" s="265"/>
      <c r="E66" s="266"/>
    </row>
    <row r="67" spans="2:5" ht="13.5" customHeight="1">
      <c r="B67" s="272"/>
      <c r="C67" s="265"/>
      <c r="D67" s="265"/>
      <c r="E67" s="266"/>
    </row>
    <row r="68" spans="2:5" ht="13.5" customHeight="1">
      <c r="B68" s="50"/>
      <c r="C68" s="265"/>
      <c r="D68" s="265"/>
      <c r="E68" s="267"/>
    </row>
    <row r="69" spans="2:5" ht="13.5" customHeight="1">
      <c r="B69" s="50"/>
      <c r="C69" s="265"/>
      <c r="D69" s="265"/>
      <c r="E69" s="267"/>
    </row>
    <row r="70" spans="2:5" ht="13.5" customHeight="1">
      <c r="B70" s="50"/>
      <c r="C70" s="265"/>
      <c r="D70" s="265"/>
      <c r="E70" s="267"/>
    </row>
    <row r="71" spans="2:5" ht="13.5" customHeight="1">
      <c r="B71" s="273"/>
      <c r="C71" s="4"/>
      <c r="D71" s="265"/>
      <c r="E71" s="14"/>
    </row>
    <row r="72" spans="2:5" ht="13.5" customHeight="1">
      <c r="B72" s="274"/>
      <c r="C72" s="284"/>
      <c r="D72" s="265"/>
      <c r="E72" s="285"/>
    </row>
    <row r="73" spans="2:5" ht="13.5" customHeight="1">
      <c r="B73" s="270"/>
      <c r="C73" s="284"/>
      <c r="D73" s="286"/>
      <c r="E73" s="287"/>
    </row>
    <row r="74" spans="2:5" ht="13.5" customHeight="1" thickBot="1">
      <c r="B74" s="270"/>
      <c r="C74" s="288"/>
      <c r="D74" s="289"/>
      <c r="E74" s="290"/>
    </row>
    <row r="75" spans="2:5" ht="13.5" customHeight="1" thickBot="1">
      <c r="B75" s="190"/>
      <c r="C75" s="275"/>
      <c r="D75" s="276" t="s">
        <v>167</v>
      </c>
      <c r="E75" s="277">
        <f>SUM(E62:E74)</f>
        <v>0</v>
      </c>
    </row>
    <row r="76" spans="2:5" ht="13.5" customHeight="1">
      <c r="B76" s="202"/>
      <c r="C76" s="194"/>
      <c r="D76" s="194"/>
      <c r="E76" s="278"/>
    </row>
    <row r="77" spans="2:5" ht="13.5" customHeight="1">
      <c r="B77" s="280" t="s">
        <v>220</v>
      </c>
      <c r="C77" s="85"/>
      <c r="D77" s="85"/>
      <c r="E77" s="281">
        <f>E75</f>
        <v>0</v>
      </c>
    </row>
    <row r="78" spans="2:5" ht="13.5" customHeight="1" thickBot="1">
      <c r="B78" s="199"/>
      <c r="C78" s="205"/>
      <c r="D78" s="205"/>
      <c r="E78" s="279"/>
    </row>
    <row r="79" spans="2:5" ht="13.5" customHeight="1">
      <c r="B79" s="202"/>
      <c r="C79" s="194"/>
      <c r="D79" s="194"/>
      <c r="E79" s="278"/>
    </row>
    <row r="80" spans="2:5" ht="13.5" customHeight="1">
      <c r="B80" s="196" t="s">
        <v>164</v>
      </c>
      <c r="C80" s="85"/>
      <c r="D80" s="291">
        <f>Assumptions!$B$13</f>
        <v>0</v>
      </c>
      <c r="E80" s="281">
        <f>E77*D80</f>
        <v>0</v>
      </c>
    </row>
    <row r="81" spans="2:5" ht="13.5" customHeight="1" thickBot="1">
      <c r="B81" s="199"/>
      <c r="C81" s="205"/>
      <c r="D81" s="205"/>
      <c r="E81" s="279"/>
    </row>
    <row r="82" spans="2:5" ht="13.5" customHeight="1">
      <c r="B82" s="202"/>
      <c r="C82" s="194"/>
      <c r="D82" s="194"/>
      <c r="E82" s="278"/>
    </row>
    <row r="83" spans="2:5" ht="13.5" customHeight="1">
      <c r="B83" s="196" t="s">
        <v>221</v>
      </c>
      <c r="C83" s="85"/>
      <c r="D83" s="85"/>
      <c r="E83" s="281">
        <f>E77+E80</f>
        <v>0</v>
      </c>
    </row>
    <row r="84" spans="2:5" ht="13.5" customHeight="1" thickBot="1">
      <c r="B84" s="199"/>
      <c r="C84" s="205"/>
      <c r="D84" s="205"/>
      <c r="E84" s="279"/>
    </row>
    <row r="108" ht="13.5" customHeight="1">
      <c r="F108" s="34" t="s">
        <v>174</v>
      </c>
    </row>
    <row r="109" ht="13.5" customHeight="1" thickBot="1">
      <c r="F109" s="34"/>
    </row>
    <row r="110" spans="2:4" ht="13.5" customHeight="1" thickBot="1">
      <c r="B110" s="424" t="str">
        <f>Assumptions!D4</f>
        <v>C</v>
      </c>
      <c r="C110" s="425"/>
      <c r="D110" s="426"/>
    </row>
    <row r="111" spans="2:5" ht="13.5" customHeight="1">
      <c r="B111" s="412" t="s">
        <v>168</v>
      </c>
      <c r="C111" s="413"/>
      <c r="D111" s="414"/>
      <c r="E111" s="421" t="s">
        <v>169</v>
      </c>
    </row>
    <row r="112" spans="2:5" ht="13.5" customHeight="1">
      <c r="B112" s="415"/>
      <c r="C112" s="416"/>
      <c r="D112" s="417"/>
      <c r="E112" s="422"/>
    </row>
    <row r="113" spans="2:5" ht="13.5" customHeight="1" thickBot="1">
      <c r="B113" s="418"/>
      <c r="C113" s="419"/>
      <c r="D113" s="420"/>
      <c r="E113" s="423"/>
    </row>
    <row r="114" spans="2:5" ht="13.5" customHeight="1">
      <c r="B114" s="90" t="s">
        <v>162</v>
      </c>
      <c r="C114" s="269"/>
      <c r="D114" s="269"/>
      <c r="E114" s="198"/>
    </row>
    <row r="115" spans="2:5" ht="13.5" customHeight="1">
      <c r="B115" s="270"/>
      <c r="C115" s="265" t="s">
        <v>103</v>
      </c>
      <c r="D115" s="265"/>
      <c r="E115" s="266">
        <v>0</v>
      </c>
    </row>
    <row r="116" spans="2:5" ht="13.5" customHeight="1">
      <c r="B116" s="270"/>
      <c r="C116" s="265"/>
      <c r="D116" s="265"/>
      <c r="E116" s="266"/>
    </row>
    <row r="117" spans="2:5" ht="13.5" customHeight="1">
      <c r="B117" s="270"/>
      <c r="C117" s="265"/>
      <c r="D117" s="265"/>
      <c r="E117" s="266"/>
    </row>
    <row r="118" spans="2:5" ht="13.5" customHeight="1">
      <c r="B118" s="270"/>
      <c r="C118" s="265"/>
      <c r="D118" s="265"/>
      <c r="E118" s="266"/>
    </row>
    <row r="119" spans="2:5" ht="13.5" customHeight="1">
      <c r="B119" s="271"/>
      <c r="C119" s="265"/>
      <c r="D119" s="265"/>
      <c r="E119" s="266"/>
    </row>
    <row r="120" spans="2:5" ht="13.5" customHeight="1">
      <c r="B120" s="272"/>
      <c r="C120" s="265"/>
      <c r="D120" s="265"/>
      <c r="E120" s="266"/>
    </row>
    <row r="121" spans="2:5" ht="13.5" customHeight="1">
      <c r="B121" s="50"/>
      <c r="C121" s="265"/>
      <c r="D121" s="265"/>
      <c r="E121" s="267"/>
    </row>
    <row r="122" spans="2:5" ht="13.5" customHeight="1">
      <c r="B122" s="50"/>
      <c r="C122" s="265"/>
      <c r="D122" s="265"/>
      <c r="E122" s="267"/>
    </row>
    <row r="123" spans="2:5" ht="13.5" customHeight="1">
      <c r="B123" s="50"/>
      <c r="C123" s="265"/>
      <c r="D123" s="265"/>
      <c r="E123" s="267"/>
    </row>
    <row r="124" spans="2:5" ht="13.5" customHeight="1">
      <c r="B124" s="273"/>
      <c r="C124" s="4"/>
      <c r="D124" s="265"/>
      <c r="E124" s="14"/>
    </row>
    <row r="125" spans="2:5" ht="13.5" customHeight="1">
      <c r="B125" s="274"/>
      <c r="C125" s="284"/>
      <c r="D125" s="265"/>
      <c r="E125" s="285"/>
    </row>
    <row r="126" spans="2:5" ht="13.5" customHeight="1">
      <c r="B126" s="270"/>
      <c r="C126" s="284"/>
      <c r="D126" s="286"/>
      <c r="E126" s="287"/>
    </row>
    <row r="127" spans="2:5" ht="13.5" customHeight="1" thickBot="1">
      <c r="B127" s="270"/>
      <c r="C127" s="288"/>
      <c r="D127" s="289"/>
      <c r="E127" s="290"/>
    </row>
    <row r="128" spans="2:5" ht="13.5" customHeight="1" thickBot="1">
      <c r="B128" s="190"/>
      <c r="C128" s="275"/>
      <c r="D128" s="276" t="s">
        <v>167</v>
      </c>
      <c r="E128" s="277">
        <f>SUM(E115:E127)</f>
        <v>0</v>
      </c>
    </row>
    <row r="129" spans="2:5" ht="13.5" customHeight="1">
      <c r="B129" s="202"/>
      <c r="C129" s="194"/>
      <c r="D129" s="194"/>
      <c r="E129" s="278"/>
    </row>
    <row r="130" spans="2:5" ht="13.5" customHeight="1">
      <c r="B130" s="280" t="s">
        <v>220</v>
      </c>
      <c r="C130" s="85"/>
      <c r="D130" s="85"/>
      <c r="E130" s="281">
        <f>E128</f>
        <v>0</v>
      </c>
    </row>
    <row r="131" spans="2:5" ht="13.5" customHeight="1" thickBot="1">
      <c r="B131" s="199"/>
      <c r="C131" s="205"/>
      <c r="D131" s="205"/>
      <c r="E131" s="279"/>
    </row>
    <row r="132" spans="2:5" ht="13.5" customHeight="1">
      <c r="B132" s="202"/>
      <c r="C132" s="194"/>
      <c r="D132" s="194"/>
      <c r="E132" s="278"/>
    </row>
    <row r="133" spans="2:5" ht="13.5" customHeight="1">
      <c r="B133" s="196" t="s">
        <v>164</v>
      </c>
      <c r="C133" s="85"/>
      <c r="D133" s="291">
        <f>Assumptions!$B$13</f>
        <v>0</v>
      </c>
      <c r="E133" s="281">
        <f>E130*D133</f>
        <v>0</v>
      </c>
    </row>
    <row r="134" spans="2:5" ht="13.5" customHeight="1" thickBot="1">
      <c r="B134" s="199"/>
      <c r="C134" s="205"/>
      <c r="D134" s="205"/>
      <c r="E134" s="279"/>
    </row>
    <row r="135" spans="2:5" ht="13.5" customHeight="1">
      <c r="B135" s="202"/>
      <c r="C135" s="194"/>
      <c r="D135" s="194"/>
      <c r="E135" s="278"/>
    </row>
    <row r="136" spans="2:5" ht="13.5" customHeight="1">
      <c r="B136" s="196" t="s">
        <v>221</v>
      </c>
      <c r="C136" s="85"/>
      <c r="D136" s="85"/>
      <c r="E136" s="281">
        <f>E130+E133</f>
        <v>0</v>
      </c>
    </row>
    <row r="137" spans="2:5" ht="13.5" customHeight="1" thickBot="1">
      <c r="B137" s="199"/>
      <c r="C137" s="205"/>
      <c r="D137" s="205"/>
      <c r="E137" s="279"/>
    </row>
    <row r="138" spans="2:5" ht="13.5" customHeight="1">
      <c r="B138" s="282"/>
      <c r="C138" s="85"/>
      <c r="D138" s="85"/>
      <c r="E138" s="283"/>
    </row>
    <row r="139" spans="2:5" ht="13.5" customHeight="1">
      <c r="B139" s="282"/>
      <c r="C139" s="85"/>
      <c r="D139" s="85"/>
      <c r="E139" s="283"/>
    </row>
    <row r="140" spans="2:5" ht="13.5" customHeight="1">
      <c r="B140" s="282"/>
      <c r="C140" s="85"/>
      <c r="D140" s="85"/>
      <c r="E140" s="283"/>
    </row>
    <row r="141" spans="2:5" ht="13.5" customHeight="1">
      <c r="B141" s="282"/>
      <c r="C141" s="85"/>
      <c r="D141" s="85"/>
      <c r="E141" s="283"/>
    </row>
    <row r="142" spans="2:5" ht="13.5" customHeight="1">
      <c r="B142" s="282"/>
      <c r="C142" s="85"/>
      <c r="D142" s="85"/>
      <c r="E142" s="283"/>
    </row>
    <row r="143" spans="2:5" ht="13.5" customHeight="1">
      <c r="B143" s="282"/>
      <c r="C143" s="85"/>
      <c r="D143" s="85"/>
      <c r="E143" s="283"/>
    </row>
    <row r="144" spans="2:5" ht="13.5" customHeight="1">
      <c r="B144" s="282"/>
      <c r="C144" s="85"/>
      <c r="D144" s="85"/>
      <c r="E144" s="283"/>
    </row>
    <row r="145" spans="2:5" ht="13.5" customHeight="1">
      <c r="B145" s="282"/>
      <c r="C145" s="85"/>
      <c r="D145" s="85"/>
      <c r="E145" s="283"/>
    </row>
    <row r="146" spans="2:5" ht="13.5" customHeight="1">
      <c r="B146" s="282"/>
      <c r="C146" s="85"/>
      <c r="D146" s="85"/>
      <c r="E146" s="283"/>
    </row>
    <row r="147" spans="2:5" ht="13.5" customHeight="1">
      <c r="B147" s="282"/>
      <c r="C147" s="85"/>
      <c r="D147" s="85"/>
      <c r="E147" s="283"/>
    </row>
    <row r="148" spans="2:5" ht="13.5" customHeight="1">
      <c r="B148" s="282"/>
      <c r="C148" s="85"/>
      <c r="D148" s="85"/>
      <c r="E148" s="283"/>
    </row>
    <row r="149" spans="2:5" ht="13.5" customHeight="1">
      <c r="B149" s="282"/>
      <c r="C149" s="85"/>
      <c r="D149" s="85"/>
      <c r="E149" s="283"/>
    </row>
    <row r="150" spans="2:5" ht="13.5" customHeight="1">
      <c r="B150" s="282"/>
      <c r="C150" s="85"/>
      <c r="D150" s="85"/>
      <c r="E150" s="283"/>
    </row>
    <row r="151" spans="2:5" ht="13.5" customHeight="1">
      <c r="B151" s="282"/>
      <c r="C151" s="85"/>
      <c r="D151" s="85"/>
      <c r="E151" s="283"/>
    </row>
    <row r="152" spans="2:5" ht="13.5" customHeight="1">
      <c r="B152" s="282"/>
      <c r="C152" s="85"/>
      <c r="D152" s="85"/>
      <c r="E152" s="283"/>
    </row>
    <row r="153" spans="2:5" ht="13.5" customHeight="1">
      <c r="B153" s="282"/>
      <c r="C153" s="85"/>
      <c r="D153" s="85"/>
      <c r="E153" s="283"/>
    </row>
    <row r="154" spans="2:5" ht="13.5" customHeight="1">
      <c r="B154" s="282"/>
      <c r="C154" s="85"/>
      <c r="D154" s="85"/>
      <c r="E154" s="283"/>
    </row>
    <row r="155" spans="2:5" ht="13.5" customHeight="1">
      <c r="B155" s="282"/>
      <c r="C155" s="85"/>
      <c r="D155" s="85"/>
      <c r="E155" s="283"/>
    </row>
    <row r="156" spans="2:5" ht="13.5" customHeight="1">
      <c r="B156" s="282"/>
      <c r="C156" s="85"/>
      <c r="D156" s="85"/>
      <c r="E156" s="283"/>
    </row>
    <row r="157" spans="2:5" ht="13.5" customHeight="1">
      <c r="B157" s="282"/>
      <c r="C157" s="85"/>
      <c r="D157" s="85"/>
      <c r="E157" s="283"/>
    </row>
    <row r="158" spans="2:5" ht="13.5" customHeight="1">
      <c r="B158" s="282"/>
      <c r="C158" s="85"/>
      <c r="D158" s="85"/>
      <c r="E158" s="283"/>
    </row>
    <row r="159" spans="2:5" ht="13.5" customHeight="1">
      <c r="B159" s="282"/>
      <c r="C159" s="85"/>
      <c r="D159" s="85"/>
      <c r="E159" s="283"/>
    </row>
    <row r="161" ht="13.5" customHeight="1">
      <c r="F161" s="34" t="s">
        <v>174</v>
      </c>
    </row>
    <row r="162" ht="13.5" customHeight="1" thickBot="1">
      <c r="F162" s="34"/>
    </row>
    <row r="163" spans="2:4" ht="13.5" customHeight="1" thickBot="1">
      <c r="B163" s="424" t="str">
        <f>Assumptions!E4</f>
        <v>D</v>
      </c>
      <c r="C163" s="425"/>
      <c r="D163" s="426"/>
    </row>
    <row r="164" spans="2:5" ht="13.5" customHeight="1">
      <c r="B164" s="412" t="s">
        <v>168</v>
      </c>
      <c r="C164" s="413"/>
      <c r="D164" s="414"/>
      <c r="E164" s="421" t="s">
        <v>169</v>
      </c>
    </row>
    <row r="165" spans="2:5" ht="13.5" customHeight="1">
      <c r="B165" s="415"/>
      <c r="C165" s="416"/>
      <c r="D165" s="417"/>
      <c r="E165" s="422"/>
    </row>
    <row r="166" spans="2:5" ht="13.5" customHeight="1" thickBot="1">
      <c r="B166" s="418"/>
      <c r="C166" s="419"/>
      <c r="D166" s="420"/>
      <c r="E166" s="423"/>
    </row>
    <row r="167" spans="2:5" ht="13.5" customHeight="1">
      <c r="B167" s="90" t="s">
        <v>162</v>
      </c>
      <c r="C167" s="269"/>
      <c r="D167" s="269"/>
      <c r="E167" s="198"/>
    </row>
    <row r="168" spans="2:5" ht="13.5" customHeight="1">
      <c r="B168" s="270"/>
      <c r="C168" s="265" t="s">
        <v>103</v>
      </c>
      <c r="D168" s="265"/>
      <c r="E168" s="266">
        <v>0</v>
      </c>
    </row>
    <row r="169" spans="2:5" ht="13.5" customHeight="1">
      <c r="B169" s="270"/>
      <c r="C169" s="265"/>
      <c r="D169" s="265"/>
      <c r="E169" s="266"/>
    </row>
    <row r="170" spans="2:5" ht="13.5" customHeight="1">
      <c r="B170" s="270"/>
      <c r="C170" s="265"/>
      <c r="D170" s="265"/>
      <c r="E170" s="266"/>
    </row>
    <row r="171" spans="2:5" ht="13.5" customHeight="1">
      <c r="B171" s="270"/>
      <c r="C171" s="265"/>
      <c r="D171" s="265"/>
      <c r="E171" s="266"/>
    </row>
    <row r="172" spans="2:5" ht="13.5" customHeight="1">
      <c r="B172" s="271"/>
      <c r="C172" s="265"/>
      <c r="D172" s="265"/>
      <c r="E172" s="266"/>
    </row>
    <row r="173" spans="2:5" ht="13.5" customHeight="1">
      <c r="B173" s="272"/>
      <c r="C173" s="265"/>
      <c r="D173" s="265"/>
      <c r="E173" s="266"/>
    </row>
    <row r="174" spans="2:5" ht="13.5" customHeight="1">
      <c r="B174" s="50"/>
      <c r="C174" s="265"/>
      <c r="D174" s="265"/>
      <c r="E174" s="267"/>
    </row>
    <row r="175" spans="2:5" ht="13.5" customHeight="1">
      <c r="B175" s="50"/>
      <c r="C175" s="265"/>
      <c r="D175" s="265"/>
      <c r="E175" s="267"/>
    </row>
    <row r="176" spans="2:5" ht="13.5" customHeight="1">
      <c r="B176" s="50"/>
      <c r="C176" s="265"/>
      <c r="D176" s="265"/>
      <c r="E176" s="267"/>
    </row>
    <row r="177" spans="2:5" ht="13.5" customHeight="1">
      <c r="B177" s="273"/>
      <c r="C177" s="4"/>
      <c r="D177" s="265"/>
      <c r="E177" s="14"/>
    </row>
    <row r="178" spans="2:5" ht="13.5" customHeight="1">
      <c r="B178" s="274"/>
      <c r="C178" s="284"/>
      <c r="D178" s="265"/>
      <c r="E178" s="285"/>
    </row>
    <row r="179" spans="2:5" ht="13.5" customHeight="1">
      <c r="B179" s="270"/>
      <c r="C179" s="284"/>
      <c r="D179" s="286"/>
      <c r="E179" s="287"/>
    </row>
    <row r="180" spans="2:5" ht="13.5" customHeight="1" thickBot="1">
      <c r="B180" s="270"/>
      <c r="C180" s="288"/>
      <c r="D180" s="289"/>
      <c r="E180" s="290"/>
    </row>
    <row r="181" spans="2:5" ht="13.5" customHeight="1" thickBot="1">
      <c r="B181" s="190"/>
      <c r="C181" s="275"/>
      <c r="D181" s="276" t="s">
        <v>167</v>
      </c>
      <c r="E181" s="277">
        <f>SUM(E168:E180)</f>
        <v>0</v>
      </c>
    </row>
    <row r="182" spans="2:5" ht="13.5" customHeight="1">
      <c r="B182" s="202"/>
      <c r="C182" s="194"/>
      <c r="D182" s="194"/>
      <c r="E182" s="278"/>
    </row>
    <row r="183" spans="2:5" ht="13.5" customHeight="1">
      <c r="B183" s="280" t="s">
        <v>220</v>
      </c>
      <c r="C183" s="85"/>
      <c r="D183" s="85"/>
      <c r="E183" s="281">
        <f>E181</f>
        <v>0</v>
      </c>
    </row>
    <row r="184" spans="2:5" ht="13.5" customHeight="1" thickBot="1">
      <c r="B184" s="199"/>
      <c r="C184" s="205"/>
      <c r="D184" s="205"/>
      <c r="E184" s="279"/>
    </row>
    <row r="185" spans="2:5" ht="13.5" customHeight="1">
      <c r="B185" s="202"/>
      <c r="C185" s="194"/>
      <c r="D185" s="194"/>
      <c r="E185" s="278"/>
    </row>
    <row r="186" spans="2:5" ht="13.5" customHeight="1">
      <c r="B186" s="196" t="s">
        <v>164</v>
      </c>
      <c r="C186" s="85"/>
      <c r="D186" s="291">
        <f>Assumptions!$B$13</f>
        <v>0</v>
      </c>
      <c r="E186" s="281">
        <f>E183*D186</f>
        <v>0</v>
      </c>
    </row>
    <row r="187" spans="2:5" ht="13.5" customHeight="1" thickBot="1">
      <c r="B187" s="199"/>
      <c r="C187" s="205"/>
      <c r="D187" s="205"/>
      <c r="E187" s="279"/>
    </row>
    <row r="188" spans="2:5" ht="13.5" customHeight="1">
      <c r="B188" s="202"/>
      <c r="C188" s="194"/>
      <c r="D188" s="194"/>
      <c r="E188" s="278"/>
    </row>
    <row r="189" spans="2:5" ht="13.5" customHeight="1">
      <c r="B189" s="196" t="s">
        <v>221</v>
      </c>
      <c r="C189" s="85"/>
      <c r="D189" s="85"/>
      <c r="E189" s="281">
        <f>E183+E186</f>
        <v>0</v>
      </c>
    </row>
    <row r="190" spans="2:5" ht="13.5" customHeight="1" thickBot="1">
      <c r="B190" s="199"/>
      <c r="C190" s="205"/>
      <c r="D190" s="205"/>
      <c r="E190" s="279"/>
    </row>
    <row r="191" spans="2:5" ht="13.5" customHeight="1">
      <c r="B191" s="282"/>
      <c r="C191" s="85"/>
      <c r="D191" s="85"/>
      <c r="E191" s="283"/>
    </row>
    <row r="192" spans="2:5" ht="13.5" customHeight="1">
      <c r="B192" s="282"/>
      <c r="C192" s="85"/>
      <c r="D192" s="85"/>
      <c r="E192" s="283"/>
    </row>
    <row r="193" spans="2:5" ht="13.5" customHeight="1">
      <c r="B193" s="282"/>
      <c r="C193" s="85"/>
      <c r="D193" s="85"/>
      <c r="E193" s="283"/>
    </row>
    <row r="194" spans="2:5" ht="13.5" customHeight="1">
      <c r="B194" s="282"/>
      <c r="C194" s="85"/>
      <c r="D194" s="85"/>
      <c r="E194" s="283"/>
    </row>
    <row r="195" spans="2:5" ht="13.5" customHeight="1">
      <c r="B195" s="282"/>
      <c r="C195" s="85"/>
      <c r="D195" s="85"/>
      <c r="E195" s="283"/>
    </row>
    <row r="196" spans="2:5" ht="13.5" customHeight="1">
      <c r="B196" s="282"/>
      <c r="C196" s="85"/>
      <c r="D196" s="85"/>
      <c r="E196" s="283"/>
    </row>
    <row r="197" spans="2:5" ht="13.5" customHeight="1">
      <c r="B197" s="282"/>
      <c r="C197" s="85"/>
      <c r="D197" s="85"/>
      <c r="E197" s="283"/>
    </row>
    <row r="198" spans="2:5" ht="13.5" customHeight="1">
      <c r="B198" s="282"/>
      <c r="C198" s="85"/>
      <c r="D198" s="85"/>
      <c r="E198" s="283"/>
    </row>
    <row r="199" spans="2:5" ht="13.5" customHeight="1">
      <c r="B199" s="282"/>
      <c r="C199" s="85"/>
      <c r="D199" s="85"/>
      <c r="E199" s="283"/>
    </row>
    <row r="200" spans="2:5" ht="13.5" customHeight="1">
      <c r="B200" s="282"/>
      <c r="C200" s="85"/>
      <c r="D200" s="85"/>
      <c r="E200" s="283"/>
    </row>
    <row r="201" spans="2:5" ht="13.5" customHeight="1">
      <c r="B201" s="282"/>
      <c r="C201" s="85"/>
      <c r="D201" s="85"/>
      <c r="E201" s="283"/>
    </row>
    <row r="202" spans="2:5" ht="13.5" customHeight="1">
      <c r="B202" s="282"/>
      <c r="C202" s="85"/>
      <c r="D202" s="85"/>
      <c r="E202" s="283"/>
    </row>
    <row r="203" spans="2:5" ht="13.5" customHeight="1">
      <c r="B203" s="282"/>
      <c r="C203" s="85"/>
      <c r="D203" s="85"/>
      <c r="E203" s="283"/>
    </row>
    <row r="204" spans="2:5" ht="13.5" customHeight="1">
      <c r="B204" s="282"/>
      <c r="C204" s="85"/>
      <c r="D204" s="85"/>
      <c r="E204" s="283"/>
    </row>
    <row r="205" spans="2:5" ht="13.5" customHeight="1">
      <c r="B205" s="282"/>
      <c r="C205" s="85"/>
      <c r="D205" s="85"/>
      <c r="E205" s="283"/>
    </row>
    <row r="206" spans="2:5" ht="13.5" customHeight="1">
      <c r="B206" s="282"/>
      <c r="C206" s="85"/>
      <c r="D206" s="85"/>
      <c r="E206" s="283"/>
    </row>
    <row r="207" spans="2:5" ht="13.5" customHeight="1">
      <c r="B207" s="282"/>
      <c r="C207" s="85"/>
      <c r="D207" s="85"/>
      <c r="E207" s="283"/>
    </row>
    <row r="208" spans="2:5" ht="13.5" customHeight="1">
      <c r="B208" s="282"/>
      <c r="C208" s="85"/>
      <c r="D208" s="85"/>
      <c r="E208" s="283"/>
    </row>
    <row r="209" spans="2:5" ht="13.5" customHeight="1">
      <c r="B209" s="282"/>
      <c r="C209" s="85"/>
      <c r="D209" s="85"/>
      <c r="E209" s="283"/>
    </row>
    <row r="210" spans="2:5" ht="13.5" customHeight="1">
      <c r="B210" s="282"/>
      <c r="C210" s="85"/>
      <c r="D210" s="85"/>
      <c r="E210" s="283"/>
    </row>
    <row r="211" spans="2:5" ht="13.5" customHeight="1">
      <c r="B211" s="282"/>
      <c r="C211" s="85"/>
      <c r="D211" s="85"/>
      <c r="E211" s="283"/>
    </row>
    <row r="212" spans="2:5" ht="13.5" customHeight="1">
      <c r="B212" s="282"/>
      <c r="C212" s="85"/>
      <c r="D212" s="85"/>
      <c r="E212" s="283"/>
    </row>
    <row r="214" ht="13.5" customHeight="1">
      <c r="F214" s="34" t="s">
        <v>174</v>
      </c>
    </row>
    <row r="215" ht="13.5" customHeight="1" thickBot="1">
      <c r="F215" s="34"/>
    </row>
    <row r="216" spans="2:4" ht="13.5" customHeight="1" thickBot="1">
      <c r="B216" s="424" t="str">
        <f>Assumptions!F4</f>
        <v>E</v>
      </c>
      <c r="C216" s="425"/>
      <c r="D216" s="426"/>
    </row>
    <row r="217" spans="2:5" ht="13.5" customHeight="1">
      <c r="B217" s="412" t="s">
        <v>168</v>
      </c>
      <c r="C217" s="413"/>
      <c r="D217" s="414"/>
      <c r="E217" s="421" t="s">
        <v>169</v>
      </c>
    </row>
    <row r="218" spans="2:5" ht="13.5" customHeight="1">
      <c r="B218" s="415"/>
      <c r="C218" s="416"/>
      <c r="D218" s="417"/>
      <c r="E218" s="422"/>
    </row>
    <row r="219" spans="2:5" ht="13.5" customHeight="1" thickBot="1">
      <c r="B219" s="418"/>
      <c r="C219" s="419"/>
      <c r="D219" s="420"/>
      <c r="E219" s="423"/>
    </row>
    <row r="220" spans="2:5" ht="13.5" customHeight="1">
      <c r="B220" s="90" t="s">
        <v>162</v>
      </c>
      <c r="C220" s="269"/>
      <c r="D220" s="269"/>
      <c r="E220" s="198"/>
    </row>
    <row r="221" spans="2:5" ht="13.5" customHeight="1">
      <c r="B221" s="270"/>
      <c r="C221" s="265" t="s">
        <v>103</v>
      </c>
      <c r="D221" s="265"/>
      <c r="E221" s="266">
        <v>0</v>
      </c>
    </row>
    <row r="222" spans="2:5" ht="13.5" customHeight="1">
      <c r="B222" s="270"/>
      <c r="C222" s="265"/>
      <c r="D222" s="265"/>
      <c r="E222" s="266"/>
    </row>
    <row r="223" spans="2:5" ht="13.5" customHeight="1">
      <c r="B223" s="270"/>
      <c r="C223" s="265"/>
      <c r="D223" s="265"/>
      <c r="E223" s="266"/>
    </row>
    <row r="224" spans="2:5" ht="13.5" customHeight="1">
      <c r="B224" s="270"/>
      <c r="C224" s="265"/>
      <c r="D224" s="265"/>
      <c r="E224" s="266"/>
    </row>
    <row r="225" spans="2:5" ht="13.5" customHeight="1">
      <c r="B225" s="271"/>
      <c r="C225" s="265"/>
      <c r="D225" s="265"/>
      <c r="E225" s="266"/>
    </row>
    <row r="226" spans="2:5" ht="13.5" customHeight="1">
      <c r="B226" s="272"/>
      <c r="C226" s="265"/>
      <c r="D226" s="265"/>
      <c r="E226" s="266"/>
    </row>
    <row r="227" spans="2:5" ht="13.5" customHeight="1">
      <c r="B227" s="50"/>
      <c r="C227" s="265"/>
      <c r="D227" s="265"/>
      <c r="E227" s="267"/>
    </row>
    <row r="228" spans="2:5" ht="13.5" customHeight="1">
      <c r="B228" s="50"/>
      <c r="C228" s="265"/>
      <c r="D228" s="265"/>
      <c r="E228" s="267"/>
    </row>
    <row r="229" spans="2:5" ht="13.5" customHeight="1">
      <c r="B229" s="50"/>
      <c r="C229" s="265"/>
      <c r="D229" s="265"/>
      <c r="E229" s="267"/>
    </row>
    <row r="230" spans="2:5" ht="13.5" customHeight="1">
      <c r="B230" s="273"/>
      <c r="C230" s="4"/>
      <c r="D230" s="265"/>
      <c r="E230" s="14"/>
    </row>
    <row r="231" spans="2:5" ht="13.5" customHeight="1">
      <c r="B231" s="274"/>
      <c r="C231" s="284"/>
      <c r="D231" s="265"/>
      <c r="E231" s="285"/>
    </row>
    <row r="232" spans="2:5" ht="13.5" customHeight="1">
      <c r="B232" s="270"/>
      <c r="C232" s="284"/>
      <c r="D232" s="286"/>
      <c r="E232" s="287"/>
    </row>
    <row r="233" spans="2:5" ht="13.5" customHeight="1" thickBot="1">
      <c r="B233" s="270"/>
      <c r="C233" s="288"/>
      <c r="D233" s="289"/>
      <c r="E233" s="290"/>
    </row>
    <row r="234" spans="2:5" ht="13.5" customHeight="1" thickBot="1">
      <c r="B234" s="190"/>
      <c r="C234" s="275"/>
      <c r="D234" s="276" t="s">
        <v>167</v>
      </c>
      <c r="E234" s="277">
        <f>SUM(E221:E233)</f>
        <v>0</v>
      </c>
    </row>
    <row r="235" spans="2:5" ht="13.5" customHeight="1">
      <c r="B235" s="202"/>
      <c r="C235" s="194"/>
      <c r="D235" s="194"/>
      <c r="E235" s="278"/>
    </row>
    <row r="236" spans="2:5" ht="13.5" customHeight="1">
      <c r="B236" s="280" t="s">
        <v>220</v>
      </c>
      <c r="C236" s="85"/>
      <c r="D236" s="85"/>
      <c r="E236" s="281">
        <f>E234</f>
        <v>0</v>
      </c>
    </row>
    <row r="237" spans="2:5" ht="13.5" customHeight="1" thickBot="1">
      <c r="B237" s="199"/>
      <c r="C237" s="205"/>
      <c r="D237" s="205"/>
      <c r="E237" s="279"/>
    </row>
    <row r="238" spans="2:5" ht="13.5" customHeight="1">
      <c r="B238" s="202"/>
      <c r="C238" s="194"/>
      <c r="D238" s="194"/>
      <c r="E238" s="278"/>
    </row>
    <row r="239" spans="2:5" ht="13.5" customHeight="1">
      <c r="B239" s="196" t="s">
        <v>164</v>
      </c>
      <c r="C239" s="85"/>
      <c r="D239" s="291">
        <f>Assumptions!$B$13</f>
        <v>0</v>
      </c>
      <c r="E239" s="281">
        <f>E236*D239</f>
        <v>0</v>
      </c>
    </row>
    <row r="240" spans="2:5" ht="13.5" customHeight="1" thickBot="1">
      <c r="B240" s="199"/>
      <c r="C240" s="205"/>
      <c r="D240" s="205"/>
      <c r="E240" s="279"/>
    </row>
    <row r="241" spans="2:5" ht="13.5" customHeight="1">
      <c r="B241" s="202"/>
      <c r="C241" s="194"/>
      <c r="D241" s="194"/>
      <c r="E241" s="278"/>
    </row>
    <row r="242" spans="2:5" ht="13.5" customHeight="1">
      <c r="B242" s="196" t="s">
        <v>221</v>
      </c>
      <c r="C242" s="85"/>
      <c r="D242" s="85"/>
      <c r="E242" s="281">
        <f>E236+E239</f>
        <v>0</v>
      </c>
    </row>
    <row r="243" spans="2:5" ht="13.5" customHeight="1" thickBot="1">
      <c r="B243" s="199"/>
      <c r="C243" s="205"/>
      <c r="D243" s="205"/>
      <c r="E243" s="279"/>
    </row>
    <row r="244" spans="2:5" ht="13.5" customHeight="1">
      <c r="B244" s="282"/>
      <c r="C244" s="85"/>
      <c r="D244" s="85"/>
      <c r="E244" s="283"/>
    </row>
    <row r="245" spans="2:5" ht="13.5" customHeight="1">
      <c r="B245" s="282"/>
      <c r="C245" s="85"/>
      <c r="D245" s="85"/>
      <c r="E245" s="283"/>
    </row>
    <row r="246" spans="2:5" ht="13.5" customHeight="1">
      <c r="B246" s="282"/>
      <c r="C246" s="85"/>
      <c r="D246" s="85"/>
      <c r="E246" s="283"/>
    </row>
    <row r="247" spans="2:5" ht="13.5" customHeight="1">
      <c r="B247" s="282"/>
      <c r="C247" s="85"/>
      <c r="D247" s="85"/>
      <c r="E247" s="283"/>
    </row>
    <row r="248" spans="2:5" ht="13.5" customHeight="1">
      <c r="B248" s="282"/>
      <c r="C248" s="85"/>
      <c r="D248" s="85"/>
      <c r="E248" s="283"/>
    </row>
    <row r="249" spans="2:5" ht="13.5" customHeight="1">
      <c r="B249" s="282"/>
      <c r="C249" s="85"/>
      <c r="D249" s="85"/>
      <c r="E249" s="283"/>
    </row>
    <row r="250" spans="2:5" ht="13.5" customHeight="1">
      <c r="B250" s="282"/>
      <c r="C250" s="85"/>
      <c r="D250" s="85"/>
      <c r="E250" s="283"/>
    </row>
    <row r="251" spans="2:5" ht="13.5" customHeight="1">
      <c r="B251" s="282"/>
      <c r="C251" s="85"/>
      <c r="D251" s="85"/>
      <c r="E251" s="283"/>
    </row>
    <row r="252" spans="2:5" ht="13.5" customHeight="1">
      <c r="B252" s="282"/>
      <c r="C252" s="85"/>
      <c r="D252" s="85"/>
      <c r="E252" s="283"/>
    </row>
    <row r="253" spans="2:5" ht="13.5" customHeight="1">
      <c r="B253" s="282"/>
      <c r="C253" s="85"/>
      <c r="D253" s="85"/>
      <c r="E253" s="283"/>
    </row>
    <row r="254" spans="2:5" ht="13.5" customHeight="1">
      <c r="B254" s="282"/>
      <c r="C254" s="85"/>
      <c r="D254" s="85"/>
      <c r="E254" s="283"/>
    </row>
    <row r="255" spans="2:5" ht="13.5" customHeight="1">
      <c r="B255" s="282"/>
      <c r="C255" s="85"/>
      <c r="D255" s="85"/>
      <c r="E255" s="283"/>
    </row>
    <row r="256" spans="2:5" ht="13.5" customHeight="1">
      <c r="B256" s="282"/>
      <c r="C256" s="85"/>
      <c r="D256" s="85"/>
      <c r="E256" s="283"/>
    </row>
    <row r="257" spans="2:5" ht="13.5" customHeight="1">
      <c r="B257" s="282"/>
      <c r="C257" s="85"/>
      <c r="D257" s="85"/>
      <c r="E257" s="283"/>
    </row>
    <row r="258" spans="2:5" ht="13.5" customHeight="1">
      <c r="B258" s="282"/>
      <c r="C258" s="85"/>
      <c r="D258" s="85"/>
      <c r="E258" s="283"/>
    </row>
    <row r="259" spans="2:5" ht="13.5" customHeight="1">
      <c r="B259" s="282"/>
      <c r="C259" s="85"/>
      <c r="D259" s="85"/>
      <c r="E259" s="283"/>
    </row>
    <row r="260" spans="2:5" ht="13.5" customHeight="1">
      <c r="B260" s="282"/>
      <c r="C260" s="85"/>
      <c r="D260" s="85"/>
      <c r="E260" s="283"/>
    </row>
    <row r="261" spans="2:5" ht="13.5" customHeight="1">
      <c r="B261" s="282"/>
      <c r="C261" s="85"/>
      <c r="D261" s="85"/>
      <c r="E261" s="283"/>
    </row>
    <row r="262" spans="2:5" ht="13.5" customHeight="1">
      <c r="B262" s="282"/>
      <c r="C262" s="85"/>
      <c r="D262" s="85"/>
      <c r="E262" s="283"/>
    </row>
    <row r="263" spans="2:5" ht="13.5" customHeight="1">
      <c r="B263" s="282"/>
      <c r="C263" s="85"/>
      <c r="D263" s="85"/>
      <c r="E263" s="283"/>
    </row>
    <row r="264" spans="2:5" ht="13.5" customHeight="1">
      <c r="B264" s="282"/>
      <c r="C264" s="85"/>
      <c r="D264" s="85"/>
      <c r="E264" s="283"/>
    </row>
    <row r="265" spans="2:5" ht="13.5" customHeight="1">
      <c r="B265" s="282"/>
      <c r="C265" s="85"/>
      <c r="D265" s="85"/>
      <c r="E265" s="283"/>
    </row>
    <row r="267" ht="13.5" customHeight="1">
      <c r="F267" s="34" t="s">
        <v>174</v>
      </c>
    </row>
    <row r="268" ht="13.5" customHeight="1" thickBot="1">
      <c r="F268" s="34"/>
    </row>
    <row r="269" spans="2:4" ht="13.5" customHeight="1" thickBot="1">
      <c r="B269" s="424" t="str">
        <f>Assumptions!G4</f>
        <v>F</v>
      </c>
      <c r="C269" s="425"/>
      <c r="D269" s="426"/>
    </row>
    <row r="270" spans="2:5" ht="13.5" customHeight="1">
      <c r="B270" s="412" t="s">
        <v>168</v>
      </c>
      <c r="C270" s="413"/>
      <c r="D270" s="414"/>
      <c r="E270" s="421" t="s">
        <v>169</v>
      </c>
    </row>
    <row r="271" spans="2:5" ht="13.5" customHeight="1">
      <c r="B271" s="415"/>
      <c r="C271" s="416"/>
      <c r="D271" s="417"/>
      <c r="E271" s="422"/>
    </row>
    <row r="272" spans="2:5" ht="13.5" customHeight="1" thickBot="1">
      <c r="B272" s="418"/>
      <c r="C272" s="419"/>
      <c r="D272" s="420"/>
      <c r="E272" s="423"/>
    </row>
    <row r="273" spans="2:5" ht="13.5" customHeight="1">
      <c r="B273" s="90" t="s">
        <v>162</v>
      </c>
      <c r="C273" s="269"/>
      <c r="D273" s="269"/>
      <c r="E273" s="198"/>
    </row>
    <row r="274" spans="2:5" ht="13.5" customHeight="1">
      <c r="B274" s="270"/>
      <c r="C274" s="265" t="s">
        <v>103</v>
      </c>
      <c r="D274" s="265"/>
      <c r="E274" s="266">
        <v>0</v>
      </c>
    </row>
    <row r="275" spans="2:5" ht="13.5" customHeight="1">
      <c r="B275" s="270"/>
      <c r="C275" s="265"/>
      <c r="D275" s="265"/>
      <c r="E275" s="266"/>
    </row>
    <row r="276" spans="2:5" ht="13.5" customHeight="1">
      <c r="B276" s="270"/>
      <c r="C276" s="265"/>
      <c r="D276" s="265"/>
      <c r="E276" s="266"/>
    </row>
    <row r="277" spans="2:5" ht="13.5" customHeight="1">
      <c r="B277" s="270"/>
      <c r="C277" s="265"/>
      <c r="D277" s="265"/>
      <c r="E277" s="266"/>
    </row>
    <row r="278" spans="2:5" ht="13.5" customHeight="1">
      <c r="B278" s="271"/>
      <c r="C278" s="265"/>
      <c r="D278" s="265"/>
      <c r="E278" s="266"/>
    </row>
    <row r="279" spans="2:5" ht="13.5" customHeight="1">
      <c r="B279" s="272"/>
      <c r="C279" s="265"/>
      <c r="D279" s="265"/>
      <c r="E279" s="266"/>
    </row>
    <row r="280" spans="2:5" ht="13.5" customHeight="1">
      <c r="B280" s="50"/>
      <c r="C280" s="265"/>
      <c r="D280" s="265"/>
      <c r="E280" s="267"/>
    </row>
    <row r="281" spans="2:5" ht="13.5" customHeight="1">
      <c r="B281" s="50"/>
      <c r="C281" s="265"/>
      <c r="D281" s="265"/>
      <c r="E281" s="267"/>
    </row>
    <row r="282" spans="2:5" ht="13.5" customHeight="1">
      <c r="B282" s="50"/>
      <c r="C282" s="265"/>
      <c r="D282" s="265"/>
      <c r="E282" s="267"/>
    </row>
    <row r="283" spans="2:5" ht="13.5" customHeight="1">
      <c r="B283" s="273"/>
      <c r="C283" s="4"/>
      <c r="D283" s="265"/>
      <c r="E283" s="14"/>
    </row>
    <row r="284" spans="2:5" ht="13.5" customHeight="1">
      <c r="B284" s="274"/>
      <c r="C284" s="284"/>
      <c r="D284" s="265"/>
      <c r="E284" s="285"/>
    </row>
    <row r="285" spans="2:5" ht="13.5" customHeight="1">
      <c r="B285" s="270"/>
      <c r="C285" s="284"/>
      <c r="D285" s="286"/>
      <c r="E285" s="287"/>
    </row>
    <row r="286" spans="2:5" ht="13.5" customHeight="1" thickBot="1">
      <c r="B286" s="270"/>
      <c r="C286" s="288"/>
      <c r="D286" s="289"/>
      <c r="E286" s="290"/>
    </row>
    <row r="287" spans="2:5" ht="13.5" customHeight="1" thickBot="1">
      <c r="B287" s="190"/>
      <c r="C287" s="275"/>
      <c r="D287" s="276" t="s">
        <v>167</v>
      </c>
      <c r="E287" s="277">
        <f>SUM(E274:E286)</f>
        <v>0</v>
      </c>
    </row>
    <row r="288" spans="2:5" ht="13.5" customHeight="1">
      <c r="B288" s="202"/>
      <c r="C288" s="194"/>
      <c r="D288" s="194"/>
      <c r="E288" s="278"/>
    </row>
    <row r="289" spans="2:5" ht="13.5" customHeight="1">
      <c r="B289" s="280" t="s">
        <v>220</v>
      </c>
      <c r="C289" s="85"/>
      <c r="D289" s="85"/>
      <c r="E289" s="281">
        <f>E287</f>
        <v>0</v>
      </c>
    </row>
    <row r="290" spans="2:5" ht="13.5" customHeight="1" thickBot="1">
      <c r="B290" s="199"/>
      <c r="C290" s="205"/>
      <c r="D290" s="205"/>
      <c r="E290" s="279"/>
    </row>
    <row r="291" spans="2:5" ht="13.5" customHeight="1">
      <c r="B291" s="202"/>
      <c r="C291" s="194"/>
      <c r="D291" s="194"/>
      <c r="E291" s="278"/>
    </row>
    <row r="292" spans="2:5" ht="13.5" customHeight="1">
      <c r="B292" s="196" t="s">
        <v>164</v>
      </c>
      <c r="C292" s="85"/>
      <c r="D292" s="291">
        <f>Assumptions!$B$13</f>
        <v>0</v>
      </c>
      <c r="E292" s="281">
        <f>E289*D292</f>
        <v>0</v>
      </c>
    </row>
    <row r="293" spans="2:5" ht="13.5" customHeight="1" thickBot="1">
      <c r="B293" s="199"/>
      <c r="C293" s="205"/>
      <c r="D293" s="205"/>
      <c r="E293" s="279"/>
    </row>
    <row r="294" spans="2:5" ht="13.5" customHeight="1">
      <c r="B294" s="202"/>
      <c r="C294" s="194"/>
      <c r="D294" s="194"/>
      <c r="E294" s="278"/>
    </row>
    <row r="295" spans="2:5" ht="13.5" customHeight="1">
      <c r="B295" s="196" t="s">
        <v>221</v>
      </c>
      <c r="C295" s="85"/>
      <c r="D295" s="85"/>
      <c r="E295" s="281">
        <f>E289+E292</f>
        <v>0</v>
      </c>
    </row>
    <row r="296" spans="2:5" ht="13.5" customHeight="1" thickBot="1">
      <c r="B296" s="199"/>
      <c r="C296" s="205"/>
      <c r="D296" s="205"/>
      <c r="E296" s="279"/>
    </row>
    <row r="320" ht="13.5" customHeight="1">
      <c r="F320" s="34" t="s">
        <v>174</v>
      </c>
    </row>
    <row r="321" ht="13.5" customHeight="1" thickBot="1">
      <c r="F321" s="34"/>
    </row>
    <row r="322" spans="2:4" ht="13.5" customHeight="1" thickBot="1">
      <c r="B322" s="424" t="str">
        <f>Assumptions!H4</f>
        <v>G</v>
      </c>
      <c r="C322" s="425"/>
      <c r="D322" s="426"/>
    </row>
    <row r="323" spans="2:5" ht="13.5" customHeight="1">
      <c r="B323" s="412" t="s">
        <v>168</v>
      </c>
      <c r="C323" s="413"/>
      <c r="D323" s="414"/>
      <c r="E323" s="421" t="s">
        <v>169</v>
      </c>
    </row>
    <row r="324" spans="2:5" ht="13.5" customHeight="1">
      <c r="B324" s="415"/>
      <c r="C324" s="416"/>
      <c r="D324" s="417"/>
      <c r="E324" s="422"/>
    </row>
    <row r="325" spans="2:5" ht="13.5" customHeight="1" thickBot="1">
      <c r="B325" s="418"/>
      <c r="C325" s="419"/>
      <c r="D325" s="420"/>
      <c r="E325" s="423"/>
    </row>
    <row r="326" spans="2:5" ht="13.5" customHeight="1">
      <c r="B326" s="90" t="s">
        <v>162</v>
      </c>
      <c r="C326" s="269"/>
      <c r="D326" s="269"/>
      <c r="E326" s="198"/>
    </row>
    <row r="327" spans="2:5" ht="13.5" customHeight="1">
      <c r="B327" s="270"/>
      <c r="C327" s="265" t="s">
        <v>103</v>
      </c>
      <c r="D327" s="265"/>
      <c r="E327" s="266">
        <v>0</v>
      </c>
    </row>
    <row r="328" spans="2:5" ht="13.5" customHeight="1">
      <c r="B328" s="270"/>
      <c r="C328" s="265"/>
      <c r="D328" s="265"/>
      <c r="E328" s="266"/>
    </row>
    <row r="329" spans="2:5" ht="13.5" customHeight="1">
      <c r="B329" s="270"/>
      <c r="C329" s="265"/>
      <c r="D329" s="265"/>
      <c r="E329" s="266"/>
    </row>
    <row r="330" spans="2:5" ht="13.5" customHeight="1">
      <c r="B330" s="270"/>
      <c r="C330" s="265"/>
      <c r="D330" s="265"/>
      <c r="E330" s="266"/>
    </row>
    <row r="331" spans="2:5" ht="13.5" customHeight="1">
      <c r="B331" s="271"/>
      <c r="C331" s="265"/>
      <c r="D331" s="265"/>
      <c r="E331" s="266"/>
    </row>
    <row r="332" spans="2:5" ht="13.5" customHeight="1">
      <c r="B332" s="272"/>
      <c r="C332" s="265"/>
      <c r="D332" s="265"/>
      <c r="E332" s="266"/>
    </row>
    <row r="333" spans="2:5" ht="13.5" customHeight="1">
      <c r="B333" s="50"/>
      <c r="C333" s="265"/>
      <c r="D333" s="265"/>
      <c r="E333" s="267"/>
    </row>
    <row r="334" spans="2:5" ht="13.5" customHeight="1">
      <c r="B334" s="50"/>
      <c r="C334" s="265"/>
      <c r="D334" s="265"/>
      <c r="E334" s="267"/>
    </row>
    <row r="335" spans="2:5" ht="13.5" customHeight="1">
      <c r="B335" s="50"/>
      <c r="C335" s="265"/>
      <c r="D335" s="265"/>
      <c r="E335" s="267"/>
    </row>
    <row r="336" spans="2:5" ht="13.5" customHeight="1">
      <c r="B336" s="273"/>
      <c r="C336" s="4"/>
      <c r="D336" s="265"/>
      <c r="E336" s="14"/>
    </row>
    <row r="337" spans="2:5" ht="13.5" customHeight="1">
      <c r="B337" s="274"/>
      <c r="C337" s="284"/>
      <c r="D337" s="265"/>
      <c r="E337" s="285"/>
    </row>
    <row r="338" spans="2:5" ht="13.5" customHeight="1">
      <c r="B338" s="270"/>
      <c r="C338" s="284"/>
      <c r="D338" s="286"/>
      <c r="E338" s="287"/>
    </row>
    <row r="339" spans="2:5" ht="13.5" customHeight="1" thickBot="1">
      <c r="B339" s="270"/>
      <c r="C339" s="288"/>
      <c r="D339" s="289"/>
      <c r="E339" s="290"/>
    </row>
    <row r="340" spans="2:5" ht="13.5" customHeight="1" thickBot="1">
      <c r="B340" s="190"/>
      <c r="C340" s="275"/>
      <c r="D340" s="276" t="s">
        <v>167</v>
      </c>
      <c r="E340" s="277">
        <f>SUM(E327:E339)</f>
        <v>0</v>
      </c>
    </row>
    <row r="341" spans="2:5" ht="13.5" customHeight="1">
      <c r="B341" s="202"/>
      <c r="C341" s="194"/>
      <c r="D341" s="194"/>
      <c r="E341" s="278"/>
    </row>
    <row r="342" spans="2:5" ht="13.5" customHeight="1">
      <c r="B342" s="280" t="s">
        <v>220</v>
      </c>
      <c r="C342" s="85"/>
      <c r="D342" s="85"/>
      <c r="E342" s="281">
        <f>E340</f>
        <v>0</v>
      </c>
    </row>
    <row r="343" spans="2:5" ht="13.5" customHeight="1" thickBot="1">
      <c r="B343" s="199"/>
      <c r="C343" s="205"/>
      <c r="D343" s="205"/>
      <c r="E343" s="279"/>
    </row>
    <row r="344" spans="2:5" ht="13.5" customHeight="1">
      <c r="B344" s="202"/>
      <c r="C344" s="194"/>
      <c r="D344" s="194"/>
      <c r="E344" s="278"/>
    </row>
    <row r="345" spans="2:5" ht="13.5" customHeight="1">
      <c r="B345" s="196" t="s">
        <v>164</v>
      </c>
      <c r="C345" s="85"/>
      <c r="D345" s="291">
        <f>Assumptions!$B$13</f>
        <v>0</v>
      </c>
      <c r="E345" s="281">
        <f>E342*D345</f>
        <v>0</v>
      </c>
    </row>
    <row r="346" spans="2:5" ht="13.5" customHeight="1" thickBot="1">
      <c r="B346" s="199"/>
      <c r="C346" s="205"/>
      <c r="D346" s="205"/>
      <c r="E346" s="279"/>
    </row>
    <row r="347" spans="2:5" ht="13.5" customHeight="1">
      <c r="B347" s="202"/>
      <c r="C347" s="194"/>
      <c r="D347" s="194"/>
      <c r="E347" s="278"/>
    </row>
    <row r="348" spans="2:5" ht="13.5" customHeight="1">
      <c r="B348" s="196" t="s">
        <v>221</v>
      </c>
      <c r="C348" s="85"/>
      <c r="D348" s="85"/>
      <c r="E348" s="281">
        <f>E342+E345</f>
        <v>0</v>
      </c>
    </row>
    <row r="349" spans="2:5" ht="13.5" customHeight="1" thickBot="1">
      <c r="B349" s="199"/>
      <c r="C349" s="205"/>
      <c r="D349" s="205"/>
      <c r="E349" s="279"/>
    </row>
    <row r="373" ht="13.5" customHeight="1">
      <c r="F373" s="34" t="s">
        <v>174</v>
      </c>
    </row>
    <row r="374" ht="13.5" customHeight="1" thickBot="1">
      <c r="F374" s="34"/>
    </row>
    <row r="375" spans="2:4" ht="13.5" customHeight="1" thickBot="1">
      <c r="B375" s="424" t="str">
        <f>Assumptions!I4</f>
        <v>H</v>
      </c>
      <c r="C375" s="425"/>
      <c r="D375" s="426"/>
    </row>
    <row r="376" spans="2:5" ht="13.5" customHeight="1">
      <c r="B376" s="412" t="s">
        <v>168</v>
      </c>
      <c r="C376" s="413"/>
      <c r="D376" s="414"/>
      <c r="E376" s="421" t="s">
        <v>169</v>
      </c>
    </row>
    <row r="377" spans="2:5" ht="13.5" customHeight="1">
      <c r="B377" s="415"/>
      <c r="C377" s="416"/>
      <c r="D377" s="417"/>
      <c r="E377" s="422"/>
    </row>
    <row r="378" spans="2:5" ht="13.5" customHeight="1" thickBot="1">
      <c r="B378" s="418"/>
      <c r="C378" s="419"/>
      <c r="D378" s="420"/>
      <c r="E378" s="423"/>
    </row>
    <row r="379" spans="2:5" ht="13.5" customHeight="1">
      <c r="B379" s="90" t="s">
        <v>162</v>
      </c>
      <c r="C379" s="269"/>
      <c r="D379" s="269"/>
      <c r="E379" s="198"/>
    </row>
    <row r="380" spans="2:5" ht="13.5" customHeight="1">
      <c r="B380" s="270"/>
      <c r="C380" s="265" t="s">
        <v>103</v>
      </c>
      <c r="D380" s="265"/>
      <c r="E380" s="266">
        <v>0</v>
      </c>
    </row>
    <row r="381" spans="2:5" ht="13.5" customHeight="1">
      <c r="B381" s="270"/>
      <c r="C381" s="265"/>
      <c r="D381" s="265"/>
      <c r="E381" s="266"/>
    </row>
    <row r="382" spans="2:5" ht="13.5" customHeight="1">
      <c r="B382" s="270"/>
      <c r="C382" s="265"/>
      <c r="D382" s="265"/>
      <c r="E382" s="266"/>
    </row>
    <row r="383" spans="2:5" ht="13.5" customHeight="1">
      <c r="B383" s="270"/>
      <c r="C383" s="265"/>
      <c r="D383" s="265"/>
      <c r="E383" s="266"/>
    </row>
    <row r="384" spans="2:5" ht="13.5" customHeight="1">
      <c r="B384" s="271"/>
      <c r="C384" s="265"/>
      <c r="D384" s="265"/>
      <c r="E384" s="266"/>
    </row>
    <row r="385" spans="2:5" ht="13.5" customHeight="1">
      <c r="B385" s="272"/>
      <c r="C385" s="265"/>
      <c r="D385" s="265"/>
      <c r="E385" s="266"/>
    </row>
    <row r="386" spans="2:5" ht="13.5" customHeight="1">
      <c r="B386" s="50"/>
      <c r="C386" s="265"/>
      <c r="D386" s="265"/>
      <c r="E386" s="267"/>
    </row>
    <row r="387" spans="2:5" ht="13.5" customHeight="1">
      <c r="B387" s="50"/>
      <c r="C387" s="265"/>
      <c r="D387" s="265"/>
      <c r="E387" s="267"/>
    </row>
    <row r="388" spans="2:5" ht="13.5" customHeight="1">
      <c r="B388" s="50"/>
      <c r="C388" s="265"/>
      <c r="D388" s="265"/>
      <c r="E388" s="267"/>
    </row>
    <row r="389" spans="2:5" ht="13.5" customHeight="1">
      <c r="B389" s="273"/>
      <c r="C389" s="4"/>
      <c r="D389" s="265"/>
      <c r="E389" s="14"/>
    </row>
    <row r="390" spans="2:5" ht="13.5" customHeight="1">
      <c r="B390" s="274"/>
      <c r="C390" s="284"/>
      <c r="D390" s="265"/>
      <c r="E390" s="285"/>
    </row>
    <row r="391" spans="2:5" ht="13.5" customHeight="1">
      <c r="B391" s="270"/>
      <c r="C391" s="284"/>
      <c r="D391" s="286"/>
      <c r="E391" s="287"/>
    </row>
    <row r="392" spans="2:5" ht="13.5" customHeight="1" thickBot="1">
      <c r="B392" s="270"/>
      <c r="C392" s="288"/>
      <c r="D392" s="289"/>
      <c r="E392" s="290"/>
    </row>
    <row r="393" spans="2:5" ht="13.5" customHeight="1" thickBot="1">
      <c r="B393" s="190"/>
      <c r="C393" s="275"/>
      <c r="D393" s="276" t="s">
        <v>167</v>
      </c>
      <c r="E393" s="277">
        <f>SUM(E380:E392)</f>
        <v>0</v>
      </c>
    </row>
    <row r="394" spans="2:5" ht="13.5" customHeight="1">
      <c r="B394" s="202"/>
      <c r="C394" s="194"/>
      <c r="D394" s="194"/>
      <c r="E394" s="278"/>
    </row>
    <row r="395" spans="2:5" ht="13.5" customHeight="1">
      <c r="B395" s="280" t="s">
        <v>220</v>
      </c>
      <c r="C395" s="85"/>
      <c r="D395" s="85"/>
      <c r="E395" s="281">
        <f>E393</f>
        <v>0</v>
      </c>
    </row>
    <row r="396" spans="2:5" ht="13.5" customHeight="1" thickBot="1">
      <c r="B396" s="199"/>
      <c r="C396" s="205"/>
      <c r="D396" s="205"/>
      <c r="E396" s="279"/>
    </row>
    <row r="397" spans="2:5" ht="13.5" customHeight="1">
      <c r="B397" s="202"/>
      <c r="C397" s="194"/>
      <c r="D397" s="194"/>
      <c r="E397" s="278"/>
    </row>
    <row r="398" spans="2:5" ht="13.5" customHeight="1">
      <c r="B398" s="196" t="s">
        <v>164</v>
      </c>
      <c r="C398" s="85"/>
      <c r="D398" s="291">
        <f>Assumptions!$B$13</f>
        <v>0</v>
      </c>
      <c r="E398" s="281">
        <f>E395*D398</f>
        <v>0</v>
      </c>
    </row>
    <row r="399" spans="2:5" ht="13.5" customHeight="1" thickBot="1">
      <c r="B399" s="199"/>
      <c r="C399" s="205"/>
      <c r="D399" s="205"/>
      <c r="E399" s="279"/>
    </row>
    <row r="400" spans="2:5" ht="13.5" customHeight="1">
      <c r="B400" s="202"/>
      <c r="C400" s="194"/>
      <c r="D400" s="194"/>
      <c r="E400" s="278"/>
    </row>
    <row r="401" spans="2:5" ht="13.5" customHeight="1">
      <c r="B401" s="196" t="s">
        <v>221</v>
      </c>
      <c r="C401" s="85"/>
      <c r="D401" s="85"/>
      <c r="E401" s="281">
        <f>E395+E398</f>
        <v>0</v>
      </c>
    </row>
    <row r="402" spans="2:5" ht="13.5" customHeight="1" thickBot="1">
      <c r="B402" s="199"/>
      <c r="C402" s="205"/>
      <c r="D402" s="205"/>
      <c r="E402" s="279"/>
    </row>
    <row r="426" ht="13.5" customHeight="1">
      <c r="F426" s="34" t="s">
        <v>174</v>
      </c>
    </row>
    <row r="427" ht="13.5" customHeight="1" thickBot="1">
      <c r="F427" s="34"/>
    </row>
    <row r="428" spans="2:4" ht="13.5" customHeight="1" thickBot="1">
      <c r="B428" s="424" t="str">
        <f>Assumptions!J4</f>
        <v>I</v>
      </c>
      <c r="C428" s="425"/>
      <c r="D428" s="426"/>
    </row>
    <row r="429" spans="2:5" ht="13.5" customHeight="1">
      <c r="B429" s="412" t="s">
        <v>168</v>
      </c>
      <c r="C429" s="413"/>
      <c r="D429" s="414"/>
      <c r="E429" s="421" t="s">
        <v>169</v>
      </c>
    </row>
    <row r="430" spans="2:5" ht="13.5" customHeight="1">
      <c r="B430" s="415"/>
      <c r="C430" s="416"/>
      <c r="D430" s="417"/>
      <c r="E430" s="422"/>
    </row>
    <row r="431" spans="2:5" ht="13.5" customHeight="1" thickBot="1">
      <c r="B431" s="418"/>
      <c r="C431" s="419"/>
      <c r="D431" s="420"/>
      <c r="E431" s="423"/>
    </row>
    <row r="432" spans="2:5" ht="13.5" customHeight="1">
      <c r="B432" s="90" t="s">
        <v>162</v>
      </c>
      <c r="C432" s="269"/>
      <c r="D432" s="269"/>
      <c r="E432" s="198"/>
    </row>
    <row r="433" spans="2:5" ht="13.5" customHeight="1">
      <c r="B433" s="270"/>
      <c r="C433" s="265" t="s">
        <v>103</v>
      </c>
      <c r="D433" s="265"/>
      <c r="E433" s="266">
        <v>0</v>
      </c>
    </row>
    <row r="434" spans="2:5" ht="13.5" customHeight="1">
      <c r="B434" s="270"/>
      <c r="C434" s="265"/>
      <c r="D434" s="265"/>
      <c r="E434" s="266"/>
    </row>
    <row r="435" spans="2:5" ht="13.5" customHeight="1">
      <c r="B435" s="270"/>
      <c r="C435" s="265"/>
      <c r="D435" s="265"/>
      <c r="E435" s="266"/>
    </row>
    <row r="436" spans="2:5" ht="13.5" customHeight="1">
      <c r="B436" s="270"/>
      <c r="C436" s="265"/>
      <c r="D436" s="265"/>
      <c r="E436" s="266"/>
    </row>
    <row r="437" spans="2:5" ht="13.5" customHeight="1">
      <c r="B437" s="271"/>
      <c r="C437" s="265"/>
      <c r="D437" s="265"/>
      <c r="E437" s="266"/>
    </row>
    <row r="438" spans="2:5" ht="13.5" customHeight="1">
      <c r="B438" s="272"/>
      <c r="C438" s="265"/>
      <c r="D438" s="265"/>
      <c r="E438" s="266"/>
    </row>
    <row r="439" spans="2:5" ht="13.5" customHeight="1">
      <c r="B439" s="50"/>
      <c r="C439" s="265"/>
      <c r="D439" s="265"/>
      <c r="E439" s="267"/>
    </row>
    <row r="440" spans="2:5" ht="13.5" customHeight="1">
      <c r="B440" s="50"/>
      <c r="C440" s="265"/>
      <c r="D440" s="265"/>
      <c r="E440" s="267"/>
    </row>
    <row r="441" spans="2:5" ht="13.5" customHeight="1">
      <c r="B441" s="50"/>
      <c r="C441" s="265"/>
      <c r="D441" s="265"/>
      <c r="E441" s="267"/>
    </row>
    <row r="442" spans="2:5" ht="13.5" customHeight="1">
      <c r="B442" s="273"/>
      <c r="C442" s="4"/>
      <c r="D442" s="265"/>
      <c r="E442" s="14"/>
    </row>
    <row r="443" spans="2:5" ht="13.5" customHeight="1">
      <c r="B443" s="274"/>
      <c r="C443" s="284"/>
      <c r="D443" s="265"/>
      <c r="E443" s="285"/>
    </row>
    <row r="444" spans="2:5" ht="13.5" customHeight="1">
      <c r="B444" s="270"/>
      <c r="C444" s="284"/>
      <c r="D444" s="286"/>
      <c r="E444" s="287"/>
    </row>
    <row r="445" spans="2:5" ht="13.5" customHeight="1" thickBot="1">
      <c r="B445" s="270"/>
      <c r="C445" s="288"/>
      <c r="D445" s="289"/>
      <c r="E445" s="290"/>
    </row>
    <row r="446" spans="2:5" ht="13.5" customHeight="1" thickBot="1">
      <c r="B446" s="190"/>
      <c r="C446" s="275"/>
      <c r="D446" s="276" t="s">
        <v>167</v>
      </c>
      <c r="E446" s="277">
        <f>SUM(E433:E445)</f>
        <v>0</v>
      </c>
    </row>
    <row r="447" spans="2:5" ht="13.5" customHeight="1">
      <c r="B447" s="202"/>
      <c r="C447" s="194"/>
      <c r="D447" s="194"/>
      <c r="E447" s="278"/>
    </row>
    <row r="448" spans="2:5" ht="13.5" customHeight="1">
      <c r="B448" s="280" t="s">
        <v>220</v>
      </c>
      <c r="C448" s="85"/>
      <c r="D448" s="85"/>
      <c r="E448" s="281">
        <f>E446</f>
        <v>0</v>
      </c>
    </row>
    <row r="449" spans="2:5" ht="13.5" customHeight="1" thickBot="1">
      <c r="B449" s="199"/>
      <c r="C449" s="205"/>
      <c r="D449" s="205"/>
      <c r="E449" s="279"/>
    </row>
    <row r="450" spans="2:5" ht="13.5" customHeight="1">
      <c r="B450" s="202"/>
      <c r="C450" s="194"/>
      <c r="D450" s="194"/>
      <c r="E450" s="278"/>
    </row>
    <row r="451" spans="2:5" ht="13.5" customHeight="1">
      <c r="B451" s="196" t="s">
        <v>164</v>
      </c>
      <c r="C451" s="85"/>
      <c r="D451" s="291">
        <f>Assumptions!$B$13</f>
        <v>0</v>
      </c>
      <c r="E451" s="281">
        <f>E448*D451</f>
        <v>0</v>
      </c>
    </row>
    <row r="452" spans="2:5" ht="13.5" customHeight="1" thickBot="1">
      <c r="B452" s="199"/>
      <c r="C452" s="205"/>
      <c r="D452" s="205"/>
      <c r="E452" s="279"/>
    </row>
    <row r="453" spans="2:5" ht="13.5" customHeight="1">
      <c r="B453" s="202"/>
      <c r="C453" s="194"/>
      <c r="D453" s="194"/>
      <c r="E453" s="278"/>
    </row>
    <row r="454" spans="2:5" ht="13.5" customHeight="1">
      <c r="B454" s="196" t="s">
        <v>221</v>
      </c>
      <c r="C454" s="85"/>
      <c r="D454" s="85"/>
      <c r="E454" s="281">
        <f>E448+E451</f>
        <v>0</v>
      </c>
    </row>
    <row r="455" spans="2:5" ht="13.5" customHeight="1" thickBot="1">
      <c r="B455" s="199"/>
      <c r="C455" s="205"/>
      <c r="D455" s="205"/>
      <c r="E455" s="279"/>
    </row>
    <row r="479" ht="13.5" customHeight="1">
      <c r="F479" s="34" t="s">
        <v>174</v>
      </c>
    </row>
    <row r="480" ht="13.5" customHeight="1" thickBot="1">
      <c r="F480" s="34"/>
    </row>
    <row r="481" spans="2:4" ht="13.5" customHeight="1" thickBot="1">
      <c r="B481" s="424" t="str">
        <f>Assumptions!K4</f>
        <v>J</v>
      </c>
      <c r="C481" s="425"/>
      <c r="D481" s="426"/>
    </row>
    <row r="482" spans="2:5" ht="13.5" customHeight="1">
      <c r="B482" s="412" t="s">
        <v>168</v>
      </c>
      <c r="C482" s="413"/>
      <c r="D482" s="414"/>
      <c r="E482" s="421" t="s">
        <v>169</v>
      </c>
    </row>
    <row r="483" spans="2:5" ht="13.5" customHeight="1">
      <c r="B483" s="415"/>
      <c r="C483" s="416"/>
      <c r="D483" s="417"/>
      <c r="E483" s="422"/>
    </row>
    <row r="484" spans="2:5" ht="13.5" customHeight="1" thickBot="1">
      <c r="B484" s="418"/>
      <c r="C484" s="419"/>
      <c r="D484" s="420"/>
      <c r="E484" s="423"/>
    </row>
    <row r="485" spans="2:5" ht="13.5" customHeight="1">
      <c r="B485" s="90" t="s">
        <v>162</v>
      </c>
      <c r="C485" s="269"/>
      <c r="D485" s="269"/>
      <c r="E485" s="198"/>
    </row>
    <row r="486" spans="2:5" ht="13.5" customHeight="1">
      <c r="B486" s="270"/>
      <c r="C486" s="265" t="s">
        <v>103</v>
      </c>
      <c r="D486" s="265"/>
      <c r="E486" s="266">
        <v>0</v>
      </c>
    </row>
    <row r="487" spans="2:5" ht="13.5" customHeight="1">
      <c r="B487" s="270"/>
      <c r="C487" s="265"/>
      <c r="D487" s="265"/>
      <c r="E487" s="266"/>
    </row>
    <row r="488" spans="2:5" ht="13.5" customHeight="1">
      <c r="B488" s="270"/>
      <c r="C488" s="265"/>
      <c r="D488" s="265"/>
      <c r="E488" s="266"/>
    </row>
    <row r="489" spans="2:5" ht="13.5" customHeight="1">
      <c r="B489" s="270"/>
      <c r="C489" s="265"/>
      <c r="D489" s="265"/>
      <c r="E489" s="266"/>
    </row>
    <row r="490" spans="2:5" ht="13.5" customHeight="1">
      <c r="B490" s="271"/>
      <c r="C490" s="265"/>
      <c r="D490" s="265"/>
      <c r="E490" s="266"/>
    </row>
    <row r="491" spans="2:5" ht="13.5" customHeight="1">
      <c r="B491" s="272"/>
      <c r="C491" s="265"/>
      <c r="D491" s="265"/>
      <c r="E491" s="266"/>
    </row>
    <row r="492" spans="2:5" ht="13.5" customHeight="1">
      <c r="B492" s="50"/>
      <c r="C492" s="265"/>
      <c r="D492" s="265"/>
      <c r="E492" s="267"/>
    </row>
    <row r="493" spans="2:5" ht="13.5" customHeight="1">
      <c r="B493" s="50"/>
      <c r="C493" s="265"/>
      <c r="D493" s="265"/>
      <c r="E493" s="267"/>
    </row>
    <row r="494" spans="2:5" ht="13.5" customHeight="1">
      <c r="B494" s="50"/>
      <c r="C494" s="265"/>
      <c r="D494" s="265"/>
      <c r="E494" s="267"/>
    </row>
    <row r="495" spans="2:5" ht="13.5" customHeight="1">
      <c r="B495" s="273"/>
      <c r="C495" s="4"/>
      <c r="D495" s="265"/>
      <c r="E495" s="14"/>
    </row>
    <row r="496" spans="2:5" ht="13.5" customHeight="1">
      <c r="B496" s="274"/>
      <c r="C496" s="284"/>
      <c r="D496" s="265"/>
      <c r="E496" s="285"/>
    </row>
    <row r="497" spans="2:5" ht="13.5" customHeight="1">
      <c r="B497" s="270"/>
      <c r="C497" s="284"/>
      <c r="D497" s="286"/>
      <c r="E497" s="287"/>
    </row>
    <row r="498" spans="2:5" ht="13.5" customHeight="1" thickBot="1">
      <c r="B498" s="270"/>
      <c r="C498" s="288"/>
      <c r="D498" s="289"/>
      <c r="E498" s="290"/>
    </row>
    <row r="499" spans="2:5" ht="13.5" customHeight="1" thickBot="1">
      <c r="B499" s="190"/>
      <c r="C499" s="275"/>
      <c r="D499" s="276" t="s">
        <v>167</v>
      </c>
      <c r="E499" s="277">
        <f>SUM(E486:E498)</f>
        <v>0</v>
      </c>
    </row>
    <row r="500" spans="2:5" ht="13.5" customHeight="1">
      <c r="B500" s="202"/>
      <c r="C500" s="194"/>
      <c r="D500" s="194"/>
      <c r="E500" s="278"/>
    </row>
    <row r="501" spans="2:5" ht="13.5" customHeight="1">
      <c r="B501" s="280" t="s">
        <v>220</v>
      </c>
      <c r="C501" s="85"/>
      <c r="D501" s="85"/>
      <c r="E501" s="281">
        <f>E499</f>
        <v>0</v>
      </c>
    </row>
    <row r="502" spans="2:5" ht="13.5" customHeight="1" thickBot="1">
      <c r="B502" s="199"/>
      <c r="C502" s="205"/>
      <c r="D502" s="205"/>
      <c r="E502" s="279"/>
    </row>
    <row r="503" spans="2:5" ht="13.5" customHeight="1">
      <c r="B503" s="202"/>
      <c r="C503" s="194"/>
      <c r="D503" s="194"/>
      <c r="E503" s="278"/>
    </row>
    <row r="504" spans="2:5" ht="13.5" customHeight="1">
      <c r="B504" s="196" t="s">
        <v>164</v>
      </c>
      <c r="C504" s="85"/>
      <c r="D504" s="291">
        <f>Assumptions!$B$13</f>
        <v>0</v>
      </c>
      <c r="E504" s="281">
        <f>E501*D504</f>
        <v>0</v>
      </c>
    </row>
    <row r="505" spans="2:5" ht="13.5" customHeight="1" thickBot="1">
      <c r="B505" s="199"/>
      <c r="C505" s="205"/>
      <c r="D505" s="205"/>
      <c r="E505" s="279"/>
    </row>
    <row r="506" spans="2:5" ht="13.5" customHeight="1">
      <c r="B506" s="202"/>
      <c r="C506" s="194"/>
      <c r="D506" s="194"/>
      <c r="E506" s="278"/>
    </row>
    <row r="507" spans="2:5" ht="13.5" customHeight="1">
      <c r="B507" s="196" t="s">
        <v>221</v>
      </c>
      <c r="C507" s="85"/>
      <c r="D507" s="85"/>
      <c r="E507" s="281">
        <f>E501+E504</f>
        <v>0</v>
      </c>
    </row>
    <row r="508" spans="2:5" ht="13.5" customHeight="1" thickBot="1">
      <c r="B508" s="199"/>
      <c r="C508" s="205"/>
      <c r="D508" s="205"/>
      <c r="E508" s="279"/>
    </row>
    <row r="532" ht="13.5" customHeight="1">
      <c r="F532" s="34" t="s">
        <v>174</v>
      </c>
    </row>
    <row r="533" ht="13.5" customHeight="1" thickBot="1">
      <c r="F533" s="34"/>
    </row>
    <row r="534" spans="2:4" ht="13.5" customHeight="1" thickBot="1">
      <c r="B534" s="424" t="str">
        <f>Assumptions!L4</f>
        <v>K</v>
      </c>
      <c r="C534" s="425"/>
      <c r="D534" s="426"/>
    </row>
    <row r="535" spans="2:5" ht="13.5" customHeight="1">
      <c r="B535" s="412" t="s">
        <v>168</v>
      </c>
      <c r="C535" s="413"/>
      <c r="D535" s="414"/>
      <c r="E535" s="421" t="s">
        <v>169</v>
      </c>
    </row>
    <row r="536" spans="2:5" ht="13.5" customHeight="1">
      <c r="B536" s="415"/>
      <c r="C536" s="416"/>
      <c r="D536" s="417"/>
      <c r="E536" s="422"/>
    </row>
    <row r="537" spans="2:5" ht="13.5" customHeight="1" thickBot="1">
      <c r="B537" s="418"/>
      <c r="C537" s="419"/>
      <c r="D537" s="420"/>
      <c r="E537" s="423"/>
    </row>
    <row r="538" spans="2:5" ht="13.5" customHeight="1">
      <c r="B538" s="90" t="s">
        <v>162</v>
      </c>
      <c r="C538" s="269"/>
      <c r="D538" s="269"/>
      <c r="E538" s="198"/>
    </row>
    <row r="539" spans="2:5" ht="13.5" customHeight="1">
      <c r="B539" s="270"/>
      <c r="C539" s="265" t="s">
        <v>103</v>
      </c>
      <c r="D539" s="265"/>
      <c r="E539" s="266">
        <v>0</v>
      </c>
    </row>
    <row r="540" spans="2:5" ht="13.5" customHeight="1">
      <c r="B540" s="270"/>
      <c r="C540" s="265"/>
      <c r="D540" s="265"/>
      <c r="E540" s="266"/>
    </row>
    <row r="541" spans="2:5" ht="13.5" customHeight="1">
      <c r="B541" s="270"/>
      <c r="C541" s="265"/>
      <c r="D541" s="265"/>
      <c r="E541" s="266"/>
    </row>
    <row r="542" spans="2:5" ht="13.5" customHeight="1">
      <c r="B542" s="270"/>
      <c r="C542" s="265"/>
      <c r="D542" s="265"/>
      <c r="E542" s="266"/>
    </row>
    <row r="543" spans="2:5" ht="13.5" customHeight="1">
      <c r="B543" s="271"/>
      <c r="C543" s="265"/>
      <c r="D543" s="265"/>
      <c r="E543" s="266"/>
    </row>
    <row r="544" spans="2:5" ht="13.5" customHeight="1">
      <c r="B544" s="272"/>
      <c r="C544" s="265"/>
      <c r="D544" s="265"/>
      <c r="E544" s="266"/>
    </row>
    <row r="545" spans="2:5" ht="13.5" customHeight="1">
      <c r="B545" s="50"/>
      <c r="C545" s="265"/>
      <c r="D545" s="265"/>
      <c r="E545" s="267"/>
    </row>
    <row r="546" spans="2:5" ht="13.5" customHeight="1">
      <c r="B546" s="50"/>
      <c r="C546" s="265"/>
      <c r="D546" s="265"/>
      <c r="E546" s="267"/>
    </row>
    <row r="547" spans="2:5" ht="13.5" customHeight="1">
      <c r="B547" s="50"/>
      <c r="C547" s="265"/>
      <c r="D547" s="265"/>
      <c r="E547" s="267"/>
    </row>
    <row r="548" spans="2:5" ht="13.5" customHeight="1">
      <c r="B548" s="273"/>
      <c r="C548" s="4"/>
      <c r="D548" s="265"/>
      <c r="E548" s="14"/>
    </row>
    <row r="549" spans="2:5" ht="13.5" customHeight="1">
      <c r="B549" s="274"/>
      <c r="C549" s="284"/>
      <c r="D549" s="265"/>
      <c r="E549" s="285"/>
    </row>
    <row r="550" spans="2:5" ht="13.5" customHeight="1">
      <c r="B550" s="270"/>
      <c r="C550" s="284"/>
      <c r="D550" s="286"/>
      <c r="E550" s="287"/>
    </row>
    <row r="551" spans="2:5" ht="13.5" customHeight="1" thickBot="1">
      <c r="B551" s="270"/>
      <c r="C551" s="288"/>
      <c r="D551" s="289"/>
      <c r="E551" s="290"/>
    </row>
    <row r="552" spans="2:5" ht="13.5" customHeight="1" thickBot="1">
      <c r="B552" s="190"/>
      <c r="C552" s="275"/>
      <c r="D552" s="276" t="s">
        <v>167</v>
      </c>
      <c r="E552" s="277">
        <f>SUM(E539:E551)</f>
        <v>0</v>
      </c>
    </row>
    <row r="553" spans="2:5" ht="13.5" customHeight="1">
      <c r="B553" s="202"/>
      <c r="C553" s="194"/>
      <c r="D553" s="194"/>
      <c r="E553" s="278"/>
    </row>
    <row r="554" spans="2:5" ht="13.5" customHeight="1">
      <c r="B554" s="280" t="s">
        <v>220</v>
      </c>
      <c r="C554" s="85"/>
      <c r="D554" s="85"/>
      <c r="E554" s="281">
        <f>E552</f>
        <v>0</v>
      </c>
    </row>
    <row r="555" spans="2:5" ht="13.5" customHeight="1" thickBot="1">
      <c r="B555" s="199"/>
      <c r="C555" s="205"/>
      <c r="D555" s="205"/>
      <c r="E555" s="279"/>
    </row>
    <row r="556" spans="2:5" ht="13.5" customHeight="1">
      <c r="B556" s="202"/>
      <c r="C556" s="194"/>
      <c r="D556" s="194"/>
      <c r="E556" s="278"/>
    </row>
    <row r="557" spans="2:5" ht="13.5" customHeight="1">
      <c r="B557" s="196" t="s">
        <v>164</v>
      </c>
      <c r="C557" s="85"/>
      <c r="D557" s="291">
        <f>Assumptions!$B$13</f>
        <v>0</v>
      </c>
      <c r="E557" s="281">
        <f>E554*D557</f>
        <v>0</v>
      </c>
    </row>
    <row r="558" spans="2:5" ht="13.5" customHeight="1" thickBot="1">
      <c r="B558" s="199"/>
      <c r="C558" s="205"/>
      <c r="D558" s="205"/>
      <c r="E558" s="279"/>
    </row>
    <row r="559" spans="2:5" ht="13.5" customHeight="1">
      <c r="B559" s="202"/>
      <c r="C559" s="194"/>
      <c r="D559" s="194"/>
      <c r="E559" s="278"/>
    </row>
    <row r="560" spans="2:5" ht="13.5" customHeight="1">
      <c r="B560" s="196" t="s">
        <v>221</v>
      </c>
      <c r="C560" s="85"/>
      <c r="D560" s="85"/>
      <c r="E560" s="281">
        <f>E554+E557</f>
        <v>0</v>
      </c>
    </row>
    <row r="561" spans="2:5" ht="13.5" customHeight="1" thickBot="1">
      <c r="B561" s="199"/>
      <c r="C561" s="205"/>
      <c r="D561" s="205"/>
      <c r="E561" s="279"/>
    </row>
    <row r="585" ht="13.5" customHeight="1">
      <c r="F585" s="34" t="s">
        <v>174</v>
      </c>
    </row>
    <row r="586" ht="13.5" customHeight="1" thickBot="1">
      <c r="F586" s="34"/>
    </row>
    <row r="587" spans="2:4" ht="13.5" customHeight="1" thickBot="1">
      <c r="B587" s="424" t="str">
        <f>Assumptions!M4</f>
        <v>L</v>
      </c>
      <c r="C587" s="425"/>
      <c r="D587" s="426"/>
    </row>
    <row r="588" spans="2:5" ht="13.5" customHeight="1">
      <c r="B588" s="412" t="s">
        <v>168</v>
      </c>
      <c r="C588" s="413"/>
      <c r="D588" s="414"/>
      <c r="E588" s="421" t="s">
        <v>169</v>
      </c>
    </row>
    <row r="589" spans="2:5" ht="13.5" customHeight="1">
      <c r="B589" s="415"/>
      <c r="C589" s="416"/>
      <c r="D589" s="417"/>
      <c r="E589" s="422"/>
    </row>
    <row r="590" spans="2:5" ht="13.5" customHeight="1" thickBot="1">
      <c r="B590" s="418"/>
      <c r="C590" s="419"/>
      <c r="D590" s="420"/>
      <c r="E590" s="423"/>
    </row>
    <row r="591" spans="2:5" ht="13.5" customHeight="1">
      <c r="B591" s="90" t="s">
        <v>162</v>
      </c>
      <c r="C591" s="269"/>
      <c r="D591" s="269"/>
      <c r="E591" s="198"/>
    </row>
    <row r="592" spans="2:5" ht="13.5" customHeight="1">
      <c r="B592" s="270"/>
      <c r="C592" s="265" t="s">
        <v>103</v>
      </c>
      <c r="D592" s="265"/>
      <c r="E592" s="266">
        <v>0</v>
      </c>
    </row>
    <row r="593" spans="2:5" ht="13.5" customHeight="1">
      <c r="B593" s="270"/>
      <c r="C593" s="265"/>
      <c r="D593" s="265"/>
      <c r="E593" s="266"/>
    </row>
    <row r="594" spans="2:5" ht="13.5" customHeight="1">
      <c r="B594" s="270"/>
      <c r="C594" s="265"/>
      <c r="D594" s="265"/>
      <c r="E594" s="266"/>
    </row>
    <row r="595" spans="2:5" ht="13.5" customHeight="1">
      <c r="B595" s="270"/>
      <c r="C595" s="265"/>
      <c r="D595" s="265"/>
      <c r="E595" s="266"/>
    </row>
    <row r="596" spans="2:5" ht="13.5" customHeight="1">
      <c r="B596" s="271"/>
      <c r="C596" s="265"/>
      <c r="D596" s="265"/>
      <c r="E596" s="266"/>
    </row>
    <row r="597" spans="2:5" ht="13.5" customHeight="1">
      <c r="B597" s="272"/>
      <c r="C597" s="265"/>
      <c r="D597" s="265"/>
      <c r="E597" s="266"/>
    </row>
    <row r="598" spans="2:5" ht="13.5" customHeight="1">
      <c r="B598" s="50"/>
      <c r="C598" s="265"/>
      <c r="D598" s="265"/>
      <c r="E598" s="267"/>
    </row>
    <row r="599" spans="2:5" ht="13.5" customHeight="1">
      <c r="B599" s="50"/>
      <c r="C599" s="265"/>
      <c r="D599" s="265"/>
      <c r="E599" s="267"/>
    </row>
    <row r="600" spans="2:5" ht="13.5" customHeight="1">
      <c r="B600" s="50"/>
      <c r="C600" s="265"/>
      <c r="D600" s="265"/>
      <c r="E600" s="267"/>
    </row>
    <row r="601" spans="2:5" ht="13.5" customHeight="1">
      <c r="B601" s="273"/>
      <c r="C601" s="4"/>
      <c r="D601" s="265"/>
      <c r="E601" s="14"/>
    </row>
    <row r="602" spans="2:5" ht="13.5" customHeight="1">
      <c r="B602" s="274"/>
      <c r="C602" s="284"/>
      <c r="D602" s="265"/>
      <c r="E602" s="285"/>
    </row>
    <row r="603" spans="2:5" ht="13.5" customHeight="1">
      <c r="B603" s="270"/>
      <c r="C603" s="284"/>
      <c r="D603" s="286"/>
      <c r="E603" s="287"/>
    </row>
    <row r="604" spans="2:5" ht="13.5" customHeight="1" thickBot="1">
      <c r="B604" s="270"/>
      <c r="C604" s="288"/>
      <c r="D604" s="289"/>
      <c r="E604" s="290"/>
    </row>
    <row r="605" spans="2:5" ht="13.5" customHeight="1" thickBot="1">
      <c r="B605" s="190"/>
      <c r="C605" s="275"/>
      <c r="D605" s="276" t="s">
        <v>167</v>
      </c>
      <c r="E605" s="277">
        <f>SUM(E592:E604)</f>
        <v>0</v>
      </c>
    </row>
    <row r="606" spans="2:5" ht="13.5" customHeight="1">
      <c r="B606" s="202"/>
      <c r="C606" s="194"/>
      <c r="D606" s="194"/>
      <c r="E606" s="278"/>
    </row>
    <row r="607" spans="2:5" ht="13.5" customHeight="1">
      <c r="B607" s="280" t="s">
        <v>220</v>
      </c>
      <c r="C607" s="85"/>
      <c r="D607" s="85"/>
      <c r="E607" s="281">
        <f>E605</f>
        <v>0</v>
      </c>
    </row>
    <row r="608" spans="2:5" ht="13.5" customHeight="1" thickBot="1">
      <c r="B608" s="199"/>
      <c r="C608" s="205"/>
      <c r="D608" s="205"/>
      <c r="E608" s="279"/>
    </row>
    <row r="609" spans="2:5" ht="13.5" customHeight="1">
      <c r="B609" s="202"/>
      <c r="C609" s="194"/>
      <c r="D609" s="194"/>
      <c r="E609" s="278"/>
    </row>
    <row r="610" spans="2:5" ht="13.5" customHeight="1">
      <c r="B610" s="196" t="s">
        <v>164</v>
      </c>
      <c r="C610" s="85"/>
      <c r="D610" s="291">
        <f>Assumptions!$B$13</f>
        <v>0</v>
      </c>
      <c r="E610" s="281">
        <f>E607*D610</f>
        <v>0</v>
      </c>
    </row>
    <row r="611" spans="2:5" ht="13.5" customHeight="1" thickBot="1">
      <c r="B611" s="199"/>
      <c r="C611" s="205"/>
      <c r="D611" s="205"/>
      <c r="E611" s="279"/>
    </row>
    <row r="612" spans="2:5" ht="13.5" customHeight="1">
      <c r="B612" s="202"/>
      <c r="C612" s="194"/>
      <c r="D612" s="194"/>
      <c r="E612" s="278"/>
    </row>
    <row r="613" spans="2:5" ht="13.5" customHeight="1">
      <c r="B613" s="196" t="s">
        <v>221</v>
      </c>
      <c r="C613" s="85"/>
      <c r="D613" s="85"/>
      <c r="E613" s="281">
        <f>E607+E610</f>
        <v>0</v>
      </c>
    </row>
    <row r="614" spans="2:5" ht="13.5" customHeight="1" thickBot="1">
      <c r="B614" s="199"/>
      <c r="C614" s="205"/>
      <c r="D614" s="205"/>
      <c r="E614" s="279"/>
    </row>
    <row r="638" ht="13.5" customHeight="1">
      <c r="F638" s="34" t="s">
        <v>174</v>
      </c>
    </row>
    <row r="639" ht="13.5" customHeight="1" thickBot="1">
      <c r="F639" s="34"/>
    </row>
    <row r="640" spans="2:4" ht="13.5" customHeight="1" thickBot="1">
      <c r="B640" s="424" t="str">
        <f>Assumptions!N4</f>
        <v>M</v>
      </c>
      <c r="C640" s="425"/>
      <c r="D640" s="426"/>
    </row>
    <row r="641" spans="2:5" ht="13.5" customHeight="1">
      <c r="B641" s="412" t="s">
        <v>168</v>
      </c>
      <c r="C641" s="413"/>
      <c r="D641" s="414"/>
      <c r="E641" s="421" t="s">
        <v>169</v>
      </c>
    </row>
    <row r="642" spans="2:5" ht="13.5" customHeight="1">
      <c r="B642" s="415"/>
      <c r="C642" s="416"/>
      <c r="D642" s="417"/>
      <c r="E642" s="422"/>
    </row>
    <row r="643" spans="2:5" ht="13.5" customHeight="1" thickBot="1">
      <c r="B643" s="418"/>
      <c r="C643" s="419"/>
      <c r="D643" s="420"/>
      <c r="E643" s="423"/>
    </row>
    <row r="644" spans="2:5" ht="13.5" customHeight="1">
      <c r="B644" s="90" t="s">
        <v>162</v>
      </c>
      <c r="C644" s="269"/>
      <c r="D644" s="269"/>
      <c r="E644" s="198"/>
    </row>
    <row r="645" spans="2:5" ht="13.5" customHeight="1">
      <c r="B645" s="270"/>
      <c r="C645" s="265" t="s">
        <v>103</v>
      </c>
      <c r="D645" s="265"/>
      <c r="E645" s="266">
        <v>0</v>
      </c>
    </row>
    <row r="646" spans="2:5" ht="13.5" customHeight="1">
      <c r="B646" s="270"/>
      <c r="C646" s="265"/>
      <c r="D646" s="265"/>
      <c r="E646" s="266"/>
    </row>
    <row r="647" spans="2:5" ht="13.5" customHeight="1">
      <c r="B647" s="270"/>
      <c r="C647" s="265"/>
      <c r="D647" s="265"/>
      <c r="E647" s="266"/>
    </row>
    <row r="648" spans="2:5" ht="13.5" customHeight="1">
      <c r="B648" s="270"/>
      <c r="C648" s="265"/>
      <c r="D648" s="265"/>
      <c r="E648" s="266"/>
    </row>
    <row r="649" spans="2:5" ht="13.5" customHeight="1">
      <c r="B649" s="271"/>
      <c r="C649" s="265"/>
      <c r="D649" s="265"/>
      <c r="E649" s="266"/>
    </row>
    <row r="650" spans="2:5" ht="13.5" customHeight="1">
      <c r="B650" s="272"/>
      <c r="C650" s="265"/>
      <c r="D650" s="265"/>
      <c r="E650" s="266"/>
    </row>
    <row r="651" spans="2:5" ht="13.5" customHeight="1">
      <c r="B651" s="50"/>
      <c r="C651" s="265"/>
      <c r="D651" s="265"/>
      <c r="E651" s="267"/>
    </row>
    <row r="652" spans="2:5" ht="13.5" customHeight="1">
      <c r="B652" s="50"/>
      <c r="C652" s="265"/>
      <c r="D652" s="265"/>
      <c r="E652" s="267"/>
    </row>
    <row r="653" spans="2:5" ht="13.5" customHeight="1">
      <c r="B653" s="50"/>
      <c r="C653" s="265"/>
      <c r="D653" s="265"/>
      <c r="E653" s="267"/>
    </row>
    <row r="654" spans="2:5" ht="13.5" customHeight="1">
      <c r="B654" s="273"/>
      <c r="C654" s="4"/>
      <c r="D654" s="265"/>
      <c r="E654" s="14"/>
    </row>
    <row r="655" spans="2:5" ht="13.5" customHeight="1">
      <c r="B655" s="274"/>
      <c r="C655" s="284"/>
      <c r="D655" s="265"/>
      <c r="E655" s="285"/>
    </row>
    <row r="656" spans="2:5" ht="13.5" customHeight="1">
      <c r="B656" s="270"/>
      <c r="C656" s="284"/>
      <c r="D656" s="286"/>
      <c r="E656" s="287"/>
    </row>
    <row r="657" spans="2:5" ht="13.5" customHeight="1" thickBot="1">
      <c r="B657" s="270"/>
      <c r="C657" s="288"/>
      <c r="D657" s="289"/>
      <c r="E657" s="290"/>
    </row>
    <row r="658" spans="2:5" ht="13.5" customHeight="1" thickBot="1">
      <c r="B658" s="190"/>
      <c r="C658" s="275"/>
      <c r="D658" s="276" t="s">
        <v>167</v>
      </c>
      <c r="E658" s="277">
        <f>SUM(E645:E657)</f>
        <v>0</v>
      </c>
    </row>
    <row r="659" spans="2:5" ht="13.5" customHeight="1">
      <c r="B659" s="202"/>
      <c r="C659" s="194"/>
      <c r="D659" s="194"/>
      <c r="E659" s="278"/>
    </row>
    <row r="660" spans="2:5" ht="13.5" customHeight="1">
      <c r="B660" s="280" t="s">
        <v>220</v>
      </c>
      <c r="C660" s="85"/>
      <c r="D660" s="85"/>
      <c r="E660" s="281">
        <f>E658</f>
        <v>0</v>
      </c>
    </row>
    <row r="661" spans="2:5" ht="13.5" customHeight="1" thickBot="1">
      <c r="B661" s="199"/>
      <c r="C661" s="205"/>
      <c r="D661" s="205"/>
      <c r="E661" s="279"/>
    </row>
    <row r="662" spans="2:5" ht="13.5" customHeight="1">
      <c r="B662" s="202"/>
      <c r="C662" s="194"/>
      <c r="D662" s="194"/>
      <c r="E662" s="278"/>
    </row>
    <row r="663" spans="2:5" ht="13.5" customHeight="1">
      <c r="B663" s="196" t="s">
        <v>164</v>
      </c>
      <c r="C663" s="85"/>
      <c r="D663" s="291">
        <f>Assumptions!$B$13</f>
        <v>0</v>
      </c>
      <c r="E663" s="281">
        <f>E660*D663</f>
        <v>0</v>
      </c>
    </row>
    <row r="664" spans="2:5" ht="13.5" customHeight="1" thickBot="1">
      <c r="B664" s="199"/>
      <c r="C664" s="205"/>
      <c r="D664" s="205"/>
      <c r="E664" s="279"/>
    </row>
    <row r="665" spans="2:5" ht="13.5" customHeight="1">
      <c r="B665" s="202"/>
      <c r="C665" s="194"/>
      <c r="D665" s="194"/>
      <c r="E665" s="278"/>
    </row>
    <row r="666" spans="2:5" ht="13.5" customHeight="1">
      <c r="B666" s="196" t="s">
        <v>221</v>
      </c>
      <c r="C666" s="85"/>
      <c r="D666" s="85"/>
      <c r="E666" s="281">
        <f>E660+E663</f>
        <v>0</v>
      </c>
    </row>
    <row r="667" spans="2:5" ht="13.5" customHeight="1" thickBot="1">
      <c r="B667" s="199"/>
      <c r="C667" s="205"/>
      <c r="D667" s="205"/>
      <c r="E667" s="279"/>
    </row>
    <row r="691" ht="13.5" customHeight="1">
      <c r="F691" s="34" t="s">
        <v>174</v>
      </c>
    </row>
    <row r="692" ht="13.5" customHeight="1" thickBot="1">
      <c r="F692" s="34"/>
    </row>
    <row r="693" spans="2:4" ht="13.5" customHeight="1" thickBot="1">
      <c r="B693" s="424" t="str">
        <f>Assumptions!O4</f>
        <v>N</v>
      </c>
      <c r="C693" s="425"/>
      <c r="D693" s="426"/>
    </row>
    <row r="694" spans="2:5" ht="13.5" customHeight="1">
      <c r="B694" s="412" t="s">
        <v>168</v>
      </c>
      <c r="C694" s="413"/>
      <c r="D694" s="414"/>
      <c r="E694" s="421" t="s">
        <v>169</v>
      </c>
    </row>
    <row r="695" spans="2:5" ht="13.5" customHeight="1">
      <c r="B695" s="415"/>
      <c r="C695" s="416"/>
      <c r="D695" s="417"/>
      <c r="E695" s="422"/>
    </row>
    <row r="696" spans="2:5" ht="13.5" customHeight="1" thickBot="1">
      <c r="B696" s="418"/>
      <c r="C696" s="419"/>
      <c r="D696" s="420"/>
      <c r="E696" s="423"/>
    </row>
    <row r="697" spans="2:5" ht="13.5" customHeight="1">
      <c r="B697" s="90" t="s">
        <v>162</v>
      </c>
      <c r="C697" s="269"/>
      <c r="D697" s="269"/>
      <c r="E697" s="198"/>
    </row>
    <row r="698" spans="2:5" ht="13.5" customHeight="1">
      <c r="B698" s="270"/>
      <c r="C698" s="265" t="s">
        <v>103</v>
      </c>
      <c r="D698" s="265"/>
      <c r="E698" s="266">
        <v>0</v>
      </c>
    </row>
    <row r="699" spans="2:5" ht="13.5" customHeight="1">
      <c r="B699" s="270"/>
      <c r="C699" s="265"/>
      <c r="D699" s="265"/>
      <c r="E699" s="266"/>
    </row>
    <row r="700" spans="2:5" ht="13.5" customHeight="1">
      <c r="B700" s="270"/>
      <c r="C700" s="265"/>
      <c r="D700" s="265"/>
      <c r="E700" s="266"/>
    </row>
    <row r="701" spans="2:5" ht="13.5" customHeight="1">
      <c r="B701" s="270"/>
      <c r="C701" s="265"/>
      <c r="D701" s="265"/>
      <c r="E701" s="266"/>
    </row>
    <row r="702" spans="2:5" ht="13.5" customHeight="1">
      <c r="B702" s="271"/>
      <c r="C702" s="265"/>
      <c r="D702" s="265"/>
      <c r="E702" s="266"/>
    </row>
    <row r="703" spans="2:5" ht="13.5" customHeight="1">
      <c r="B703" s="272"/>
      <c r="C703" s="265"/>
      <c r="D703" s="265"/>
      <c r="E703" s="266"/>
    </row>
    <row r="704" spans="2:5" ht="13.5" customHeight="1">
      <c r="B704" s="50"/>
      <c r="C704" s="265"/>
      <c r="D704" s="265"/>
      <c r="E704" s="267"/>
    </row>
    <row r="705" spans="2:5" ht="13.5" customHeight="1">
      <c r="B705" s="50"/>
      <c r="C705" s="265"/>
      <c r="D705" s="265"/>
      <c r="E705" s="267"/>
    </row>
    <row r="706" spans="2:5" ht="13.5" customHeight="1">
      <c r="B706" s="50"/>
      <c r="C706" s="265"/>
      <c r="D706" s="265"/>
      <c r="E706" s="267"/>
    </row>
    <row r="707" spans="2:5" ht="13.5" customHeight="1">
      <c r="B707" s="273"/>
      <c r="C707" s="4"/>
      <c r="D707" s="265"/>
      <c r="E707" s="14"/>
    </row>
    <row r="708" spans="2:5" ht="13.5" customHeight="1">
      <c r="B708" s="274"/>
      <c r="C708" s="284"/>
      <c r="D708" s="265"/>
      <c r="E708" s="285"/>
    </row>
    <row r="709" spans="2:5" ht="13.5" customHeight="1">
      <c r="B709" s="270"/>
      <c r="C709" s="284"/>
      <c r="D709" s="286"/>
      <c r="E709" s="287"/>
    </row>
    <row r="710" spans="2:5" ht="13.5" customHeight="1" thickBot="1">
      <c r="B710" s="270"/>
      <c r="C710" s="288"/>
      <c r="D710" s="289"/>
      <c r="E710" s="290"/>
    </row>
    <row r="711" spans="2:5" ht="13.5" customHeight="1" thickBot="1">
      <c r="B711" s="190"/>
      <c r="C711" s="275"/>
      <c r="D711" s="276" t="s">
        <v>167</v>
      </c>
      <c r="E711" s="277">
        <f>SUM(E698:E710)</f>
        <v>0</v>
      </c>
    </row>
    <row r="712" spans="2:5" ht="13.5" customHeight="1">
      <c r="B712" s="202"/>
      <c r="C712" s="194"/>
      <c r="D712" s="194"/>
      <c r="E712" s="278"/>
    </row>
    <row r="713" spans="2:5" ht="13.5" customHeight="1">
      <c r="B713" s="280" t="s">
        <v>220</v>
      </c>
      <c r="C713" s="85"/>
      <c r="D713" s="85"/>
      <c r="E713" s="281">
        <f>E711</f>
        <v>0</v>
      </c>
    </row>
    <row r="714" spans="2:5" ht="13.5" customHeight="1" thickBot="1">
      <c r="B714" s="199"/>
      <c r="C714" s="205"/>
      <c r="D714" s="205"/>
      <c r="E714" s="279"/>
    </row>
    <row r="715" spans="2:5" ht="13.5" customHeight="1">
      <c r="B715" s="202"/>
      <c r="C715" s="194"/>
      <c r="D715" s="194"/>
      <c r="E715" s="278"/>
    </row>
    <row r="716" spans="2:5" ht="13.5" customHeight="1">
      <c r="B716" s="196" t="s">
        <v>164</v>
      </c>
      <c r="C716" s="85"/>
      <c r="D716" s="291">
        <f>Assumptions!$B$13</f>
        <v>0</v>
      </c>
      <c r="E716" s="281">
        <f>E713*D716</f>
        <v>0</v>
      </c>
    </row>
    <row r="717" spans="2:5" ht="13.5" customHeight="1" thickBot="1">
      <c r="B717" s="199"/>
      <c r="C717" s="205"/>
      <c r="D717" s="205"/>
      <c r="E717" s="279"/>
    </row>
    <row r="718" spans="2:5" ht="13.5" customHeight="1">
      <c r="B718" s="202"/>
      <c r="C718" s="194"/>
      <c r="D718" s="194"/>
      <c r="E718" s="278"/>
    </row>
    <row r="719" spans="2:5" ht="13.5" customHeight="1">
      <c r="B719" s="196" t="s">
        <v>221</v>
      </c>
      <c r="C719" s="85"/>
      <c r="D719" s="85"/>
      <c r="E719" s="281">
        <f>E713+E716</f>
        <v>0</v>
      </c>
    </row>
    <row r="720" spans="2:5" ht="13.5" customHeight="1" thickBot="1">
      <c r="B720" s="199"/>
      <c r="C720" s="205"/>
      <c r="D720" s="205"/>
      <c r="E720" s="279"/>
    </row>
    <row r="744" ht="13.5" customHeight="1">
      <c r="F744" s="34" t="s">
        <v>174</v>
      </c>
    </row>
    <row r="745" ht="13.5" customHeight="1" thickBot="1">
      <c r="F745" s="34"/>
    </row>
    <row r="746" spans="2:4" ht="13.5" customHeight="1" thickBot="1">
      <c r="B746" s="424" t="str">
        <f>Assumptions!P4</f>
        <v>O</v>
      </c>
      <c r="C746" s="425"/>
      <c r="D746" s="426"/>
    </row>
    <row r="747" spans="2:5" ht="13.5" customHeight="1">
      <c r="B747" s="412" t="s">
        <v>168</v>
      </c>
      <c r="C747" s="413"/>
      <c r="D747" s="414"/>
      <c r="E747" s="421" t="s">
        <v>169</v>
      </c>
    </row>
    <row r="748" spans="2:5" ht="13.5" customHeight="1">
      <c r="B748" s="415"/>
      <c r="C748" s="416"/>
      <c r="D748" s="417"/>
      <c r="E748" s="422"/>
    </row>
    <row r="749" spans="2:5" ht="13.5" customHeight="1" thickBot="1">
      <c r="B749" s="418"/>
      <c r="C749" s="419"/>
      <c r="D749" s="420"/>
      <c r="E749" s="423"/>
    </row>
    <row r="750" spans="2:5" ht="13.5" customHeight="1">
      <c r="B750" s="90" t="s">
        <v>162</v>
      </c>
      <c r="C750" s="269"/>
      <c r="D750" s="269"/>
      <c r="E750" s="198"/>
    </row>
    <row r="751" spans="2:5" ht="13.5" customHeight="1">
      <c r="B751" s="270"/>
      <c r="C751" s="265" t="s">
        <v>103</v>
      </c>
      <c r="D751" s="265"/>
      <c r="E751" s="266">
        <v>0</v>
      </c>
    </row>
    <row r="752" spans="2:5" ht="13.5" customHeight="1">
      <c r="B752" s="270"/>
      <c r="C752" s="265"/>
      <c r="D752" s="265"/>
      <c r="E752" s="266"/>
    </row>
    <row r="753" spans="2:5" ht="13.5" customHeight="1">
      <c r="B753" s="270"/>
      <c r="C753" s="265"/>
      <c r="D753" s="265"/>
      <c r="E753" s="266"/>
    </row>
    <row r="754" spans="2:5" ht="13.5" customHeight="1">
      <c r="B754" s="270"/>
      <c r="C754" s="265"/>
      <c r="D754" s="265"/>
      <c r="E754" s="266"/>
    </row>
    <row r="755" spans="2:5" ht="13.5" customHeight="1">
      <c r="B755" s="271"/>
      <c r="C755" s="265"/>
      <c r="D755" s="265"/>
      <c r="E755" s="266"/>
    </row>
    <row r="756" spans="2:5" ht="13.5" customHeight="1">
      <c r="B756" s="272"/>
      <c r="C756" s="265"/>
      <c r="D756" s="265"/>
      <c r="E756" s="266"/>
    </row>
    <row r="757" spans="2:5" ht="13.5" customHeight="1">
      <c r="B757" s="50"/>
      <c r="C757" s="265"/>
      <c r="D757" s="265"/>
      <c r="E757" s="267"/>
    </row>
    <row r="758" spans="2:5" ht="13.5" customHeight="1">
      <c r="B758" s="50"/>
      <c r="C758" s="265"/>
      <c r="D758" s="265"/>
      <c r="E758" s="267"/>
    </row>
    <row r="759" spans="2:5" ht="13.5" customHeight="1">
      <c r="B759" s="50"/>
      <c r="C759" s="265"/>
      <c r="D759" s="265"/>
      <c r="E759" s="267"/>
    </row>
    <row r="760" spans="2:5" ht="13.5" customHeight="1">
      <c r="B760" s="273"/>
      <c r="C760" s="4"/>
      <c r="D760" s="265"/>
      <c r="E760" s="14"/>
    </row>
    <row r="761" spans="2:5" ht="13.5" customHeight="1">
      <c r="B761" s="274"/>
      <c r="C761" s="284"/>
      <c r="D761" s="265"/>
      <c r="E761" s="285"/>
    </row>
    <row r="762" spans="2:5" ht="13.5" customHeight="1">
      <c r="B762" s="270"/>
      <c r="C762" s="284"/>
      <c r="D762" s="286"/>
      <c r="E762" s="287"/>
    </row>
    <row r="763" spans="2:5" ht="13.5" customHeight="1" thickBot="1">
      <c r="B763" s="270"/>
      <c r="C763" s="288"/>
      <c r="D763" s="289"/>
      <c r="E763" s="290"/>
    </row>
    <row r="764" spans="2:5" ht="13.5" customHeight="1" thickBot="1">
      <c r="B764" s="190"/>
      <c r="C764" s="275"/>
      <c r="D764" s="276" t="s">
        <v>167</v>
      </c>
      <c r="E764" s="277">
        <f>SUM(E751:E763)</f>
        <v>0</v>
      </c>
    </row>
    <row r="765" spans="2:5" ht="13.5" customHeight="1">
      <c r="B765" s="202"/>
      <c r="C765" s="194"/>
      <c r="D765" s="194"/>
      <c r="E765" s="278"/>
    </row>
    <row r="766" spans="2:5" ht="13.5" customHeight="1">
      <c r="B766" s="280" t="s">
        <v>220</v>
      </c>
      <c r="C766" s="85"/>
      <c r="D766" s="85"/>
      <c r="E766" s="281">
        <f>E764</f>
        <v>0</v>
      </c>
    </row>
    <row r="767" spans="2:5" ht="13.5" customHeight="1" thickBot="1">
      <c r="B767" s="199"/>
      <c r="C767" s="205"/>
      <c r="D767" s="205"/>
      <c r="E767" s="279"/>
    </row>
    <row r="768" spans="2:5" ht="13.5" customHeight="1">
      <c r="B768" s="202"/>
      <c r="C768" s="194"/>
      <c r="D768" s="194"/>
      <c r="E768" s="278"/>
    </row>
    <row r="769" spans="2:5" ht="13.5" customHeight="1">
      <c r="B769" s="196" t="s">
        <v>164</v>
      </c>
      <c r="C769" s="85"/>
      <c r="D769" s="291">
        <f>Assumptions!$B$13</f>
        <v>0</v>
      </c>
      <c r="E769" s="281">
        <f>E766*D769</f>
        <v>0</v>
      </c>
    </row>
    <row r="770" spans="2:5" ht="13.5" customHeight="1" thickBot="1">
      <c r="B770" s="199"/>
      <c r="C770" s="205"/>
      <c r="D770" s="205"/>
      <c r="E770" s="279"/>
    </row>
    <row r="771" spans="2:5" ht="13.5" customHeight="1">
      <c r="B771" s="202"/>
      <c r="C771" s="194"/>
      <c r="D771" s="194"/>
      <c r="E771" s="278"/>
    </row>
    <row r="772" spans="2:5" ht="13.5" customHeight="1">
      <c r="B772" s="196" t="s">
        <v>221</v>
      </c>
      <c r="C772" s="85"/>
      <c r="D772" s="85"/>
      <c r="E772" s="281">
        <f>E766+E769</f>
        <v>0</v>
      </c>
    </row>
    <row r="773" spans="2:5" ht="13.5" customHeight="1" thickBot="1">
      <c r="B773" s="199"/>
      <c r="C773" s="205"/>
      <c r="D773" s="205"/>
      <c r="E773" s="279"/>
    </row>
  </sheetData>
  <sheetProtection sheet="1" objects="1" scenarios="1"/>
  <mergeCells count="45">
    <mergeCell ref="B640:D640"/>
    <mergeCell ref="B747:D749"/>
    <mergeCell ref="E747:E749"/>
    <mergeCell ref="B693:D693"/>
    <mergeCell ref="B694:D696"/>
    <mergeCell ref="E694:E696"/>
    <mergeCell ref="B746:D746"/>
    <mergeCell ref="B481:D481"/>
    <mergeCell ref="B482:D484"/>
    <mergeCell ref="E482:E484"/>
    <mergeCell ref="B534:D534"/>
    <mergeCell ref="B587:D587"/>
    <mergeCell ref="B588:D590"/>
    <mergeCell ref="E588:E590"/>
    <mergeCell ref="B322:D322"/>
    <mergeCell ref="B375:D375"/>
    <mergeCell ref="E323:E325"/>
    <mergeCell ref="B376:D378"/>
    <mergeCell ref="E376:E378"/>
    <mergeCell ref="B428:D428"/>
    <mergeCell ref="B216:D216"/>
    <mergeCell ref="B217:D219"/>
    <mergeCell ref="E217:E219"/>
    <mergeCell ref="B269:D269"/>
    <mergeCell ref="B270:D272"/>
    <mergeCell ref="E270:E272"/>
    <mergeCell ref="B164:D166"/>
    <mergeCell ref="B57:D57"/>
    <mergeCell ref="B58:D60"/>
    <mergeCell ref="E58:E60"/>
    <mergeCell ref="B110:D110"/>
    <mergeCell ref="E164:E166"/>
    <mergeCell ref="B111:D113"/>
    <mergeCell ref="E111:E113"/>
    <mergeCell ref="B163:D163"/>
    <mergeCell ref="B7:D9"/>
    <mergeCell ref="E7:E9"/>
    <mergeCell ref="B6:D6"/>
    <mergeCell ref="B641:D643"/>
    <mergeCell ref="E641:E643"/>
    <mergeCell ref="B535:D537"/>
    <mergeCell ref="E535:E537"/>
    <mergeCell ref="B429:D431"/>
    <mergeCell ref="E429:E431"/>
    <mergeCell ref="B323:D325"/>
  </mergeCells>
  <hyperlinks>
    <hyperlink ref="D1" location="'Ops Management'!A4:A56" display="'Ops Management'!A4:A56"/>
    <hyperlink ref="E1" location="'Ops Management'!A55:A109" display="'Ops Management'!A55:A109"/>
    <hyperlink ref="F1" location="'Ops Management'!A108:A162" display="'Ops Management'!A108:A162"/>
    <hyperlink ref="D2" location="'Ops Management'!A267:A321" display="'Ops Management'!A267:A321"/>
    <hyperlink ref="D3" location="'Ops Management'!A532:A586" display="'Ops Management'!A532:A586"/>
    <hyperlink ref="E2:H2" location="'Ops Labor'!B9" display="Page 1"/>
    <hyperlink ref="E3:H3" location="'Ops Labor'!B9" display="Page 1"/>
    <hyperlink ref="E2" location="'Ops Management'!A320:A374" display="'Ops Management'!A320:A374"/>
    <hyperlink ref="E3" location="'Ops Management'!A585:A639" display="'Ops Management'!A585:A639"/>
    <hyperlink ref="F2" location="'Ops Management'!A373:A427" display="'Ops Management'!A373:A427"/>
    <hyperlink ref="F3" location="'Ops Management'!A638:A692" display="'Ops Management'!A638:A692"/>
    <hyperlink ref="H1" location="'Ops Management'!A214:A268" display="'Ops Management'!A214:A268"/>
    <hyperlink ref="G1" location="'Ops Management'!A161:A215" display="'Ops Management'!A161:A215"/>
    <hyperlink ref="G2" location="'Ops Management'!A426:A480" display="'Ops Management'!A426:A480"/>
    <hyperlink ref="H2" location="'Ops Management'!A479:A533" display="'Ops Management'!A479:A533"/>
    <hyperlink ref="G3" location="'Ops Management'!A691:A745" display="'Ops Management'!A691:A745"/>
    <hyperlink ref="H3" location="'Ops Management'!A744:A798" display="'Ops Management'!A744:A798"/>
    <hyperlink ref="C1" location="Help!A54:A200" display="Help"/>
  </hyperlinks>
  <printOptions/>
  <pageMargins left="0.25" right="0.25" top="0.5" bottom="0.5" header="0.5" footer="0.5"/>
  <pageSetup fitToHeight="15" horizontalDpi="600" verticalDpi="600" orientation="portrait"/>
  <headerFooter alignWithMargins="0">
    <oddHeader>&amp;L&amp;F&amp;C&amp;R&amp;D&amp;T</oddHeader>
    <oddFooter>&amp;LRethinking School Lunch&amp;CFood Systems Project of the Center for Ecoliteracy&amp;Rwww.ecoliteracy.org</oddFooter>
  </headerFooter>
  <rowBreaks count="14" manualBreakCount="14">
    <brk id="54" max="255" man="1"/>
    <brk id="107" max="255" man="1"/>
    <brk id="160" max="255" man="1"/>
    <brk id="213" max="255" man="1"/>
    <brk id="266" max="255" man="1"/>
    <brk id="319" max="255" man="1"/>
    <brk id="372" max="255" man="1"/>
    <brk id="425" max="255" man="1"/>
    <brk id="478" max="255" man="1"/>
    <brk id="531" max="255" man="1"/>
    <brk id="584" max="255" man="1"/>
    <brk id="637" max="255" man="1"/>
    <brk id="690" max="255" man="1"/>
    <brk id="743" max="255" man="1"/>
  </rowBreaks>
  <ignoredErrors>
    <ignoredError sqref="D29 D80 D133 D186 D239 D292 D345 D398 D451 D504 D557 D610 D663 D769 D716" unlockedFormula="1"/>
  </ignoredErrors>
</worksheet>
</file>

<file path=xl/worksheets/sheet5.xml><?xml version="1.0" encoding="utf-8"?>
<worksheet xmlns="http://schemas.openxmlformats.org/spreadsheetml/2006/main" xmlns:r="http://schemas.openxmlformats.org/officeDocument/2006/relationships">
  <sheetPr codeName="Sheet1"/>
  <dimension ref="B1:I798"/>
  <sheetViews>
    <sheetView showGridLines="0" zoomScale="86" zoomScaleNormal="86" workbookViewId="0" topLeftCell="B1">
      <pane ySplit="3" topLeftCell="BM4" activePane="bottomLeft" state="frozen"/>
      <selection pane="topLeft" activeCell="A1" sqref="A1"/>
      <selection pane="bottomLeft" activeCell="C1" sqref="C1"/>
    </sheetView>
  </sheetViews>
  <sheetFormatPr defaultColWidth="9.140625" defaultRowHeight="12.75"/>
  <cols>
    <col min="1" max="1" width="2.7109375" style="33" hidden="1" customWidth="1"/>
    <col min="2" max="2" width="2.7109375" style="33" customWidth="1"/>
    <col min="3" max="3" width="25.7109375" style="33" customWidth="1"/>
    <col min="4" max="9" width="13.7109375" style="33" customWidth="1"/>
    <col min="10" max="10" width="8.7109375" style="33" customWidth="1"/>
    <col min="11" max="14" width="13.7109375" style="33" customWidth="1"/>
    <col min="15" max="16384" width="9.140625" style="33" customWidth="1"/>
  </cols>
  <sheetData>
    <row r="1" spans="3:9" ht="12">
      <c r="C1" s="387" t="s">
        <v>62</v>
      </c>
      <c r="D1" s="212" t="str">
        <f>Assumptions!B4</f>
        <v>A</v>
      </c>
      <c r="E1" s="212" t="str">
        <f>Assumptions!C4</f>
        <v>B</v>
      </c>
      <c r="F1" s="212" t="str">
        <f>Assumptions!D4</f>
        <v>C</v>
      </c>
      <c r="G1" s="212" t="str">
        <f>Assumptions!E4</f>
        <v>D</v>
      </c>
      <c r="H1" s="212" t="str">
        <f>Assumptions!F4</f>
        <v>E</v>
      </c>
      <c r="I1" s="211"/>
    </row>
    <row r="2" spans="4:9" ht="12">
      <c r="D2" s="212" t="str">
        <f>Assumptions!G4</f>
        <v>F</v>
      </c>
      <c r="E2" s="212" t="str">
        <f>Assumptions!H4</f>
        <v>G</v>
      </c>
      <c r="F2" s="212" t="str">
        <f>Assumptions!I4</f>
        <v>H</v>
      </c>
      <c r="G2" s="212" t="str">
        <f>Assumptions!J4</f>
        <v>I</v>
      </c>
      <c r="H2" s="212" t="str">
        <f>Assumptions!K4</f>
        <v>J</v>
      </c>
      <c r="I2" s="211"/>
    </row>
    <row r="3" spans="4:8" ht="12">
      <c r="D3" s="212" t="str">
        <f>Assumptions!L4</f>
        <v>K</v>
      </c>
      <c r="E3" s="212" t="str">
        <f>Assumptions!M4</f>
        <v>L</v>
      </c>
      <c r="F3" s="212" t="str">
        <f>Assumptions!N4</f>
        <v>M</v>
      </c>
      <c r="G3" s="212" t="str">
        <f>Assumptions!O4</f>
        <v>N</v>
      </c>
      <c r="H3" s="212" t="str">
        <f>Assumptions!P4</f>
        <v>O</v>
      </c>
    </row>
    <row r="4" ht="12.75" customHeight="1" thickBot="1">
      <c r="H4" s="34" t="s">
        <v>175</v>
      </c>
    </row>
    <row r="5" spans="2:4" ht="12.75" thickBot="1">
      <c r="B5" s="424" t="str">
        <f>Assumptions!B4</f>
        <v>A</v>
      </c>
      <c r="C5" s="425"/>
      <c r="D5" s="426"/>
    </row>
    <row r="6" spans="2:8" ht="12">
      <c r="B6" s="45"/>
      <c r="C6" s="159"/>
      <c r="D6" s="160" t="s">
        <v>152</v>
      </c>
      <c r="E6" s="160" t="s">
        <v>153</v>
      </c>
      <c r="F6" s="160" t="s">
        <v>154</v>
      </c>
      <c r="G6" s="161"/>
      <c r="H6" s="162" t="s">
        <v>155</v>
      </c>
    </row>
    <row r="7" spans="2:8" ht="12">
      <c r="B7" s="163"/>
      <c r="C7" s="164" t="s">
        <v>156</v>
      </c>
      <c r="D7" s="165" t="s">
        <v>157</v>
      </c>
      <c r="E7" s="165" t="s">
        <v>157</v>
      </c>
      <c r="F7" s="165" t="s">
        <v>157</v>
      </c>
      <c r="G7" s="165" t="s">
        <v>158</v>
      </c>
      <c r="H7" s="166" t="s">
        <v>159</v>
      </c>
    </row>
    <row r="8" spans="2:8" ht="12.75" thickBot="1">
      <c r="B8" s="167"/>
      <c r="C8" s="168"/>
      <c r="D8" s="169" t="s">
        <v>160</v>
      </c>
      <c r="E8" s="169" t="s">
        <v>161</v>
      </c>
      <c r="F8" s="169" t="s">
        <v>160</v>
      </c>
      <c r="G8" s="170"/>
      <c r="H8" s="171"/>
    </row>
    <row r="9" spans="2:8" ht="12">
      <c r="B9" s="90" t="s">
        <v>104</v>
      </c>
      <c r="C9" s="172"/>
      <c r="D9" s="173"/>
      <c r="E9" s="174"/>
      <c r="F9" s="175"/>
      <c r="G9" s="176"/>
      <c r="H9" s="177"/>
    </row>
    <row r="10" spans="2:8" ht="12">
      <c r="B10" s="178"/>
      <c r="C10" s="207" t="s">
        <v>219</v>
      </c>
      <c r="D10" s="180">
        <f>Assumptions!$B$7</f>
        <v>0</v>
      </c>
      <c r="E10" s="5">
        <v>0</v>
      </c>
      <c r="F10" s="182">
        <f>D10*E10</f>
        <v>0</v>
      </c>
      <c r="G10" s="158">
        <v>0</v>
      </c>
      <c r="H10" s="183">
        <f>F10*G10</f>
        <v>0</v>
      </c>
    </row>
    <row r="11" spans="2:8" ht="12">
      <c r="B11" s="178"/>
      <c r="C11" s="207"/>
      <c r="D11" s="180">
        <f>D10</f>
        <v>0</v>
      </c>
      <c r="E11" s="5">
        <v>0</v>
      </c>
      <c r="F11" s="182">
        <f>D11*E11</f>
        <v>0</v>
      </c>
      <c r="G11" s="158">
        <v>0</v>
      </c>
      <c r="H11" s="183">
        <f>F11*G11</f>
        <v>0</v>
      </c>
    </row>
    <row r="12" spans="2:8" ht="12">
      <c r="B12" s="178"/>
      <c r="C12" s="207"/>
      <c r="D12" s="180">
        <f aca="true" t="shared" si="0" ref="D12:D43">D11</f>
        <v>0</v>
      </c>
      <c r="E12" s="5">
        <v>0</v>
      </c>
      <c r="F12" s="182">
        <f>D12*E12</f>
        <v>0</v>
      </c>
      <c r="G12" s="158">
        <v>0</v>
      </c>
      <c r="H12" s="183">
        <f>F12*G12</f>
        <v>0</v>
      </c>
    </row>
    <row r="13" spans="2:8" ht="12">
      <c r="B13" s="178"/>
      <c r="C13" s="207"/>
      <c r="D13" s="180">
        <f t="shared" si="0"/>
        <v>0</v>
      </c>
      <c r="E13" s="5">
        <v>0</v>
      </c>
      <c r="F13" s="182">
        <f>D13*E13</f>
        <v>0</v>
      </c>
      <c r="G13" s="158">
        <v>0</v>
      </c>
      <c r="H13" s="183">
        <f>F13*G13</f>
        <v>0</v>
      </c>
    </row>
    <row r="14" spans="2:8" ht="12">
      <c r="B14" s="178"/>
      <c r="C14" s="207"/>
      <c r="D14" s="180">
        <f aca="true" t="shared" si="1" ref="D14:D25">D13</f>
        <v>0</v>
      </c>
      <c r="E14" s="5">
        <v>0</v>
      </c>
      <c r="F14" s="182">
        <f aca="true" t="shared" si="2" ref="F14:F25">D14*E14</f>
        <v>0</v>
      </c>
      <c r="G14" s="158">
        <v>0</v>
      </c>
      <c r="H14" s="183">
        <f aca="true" t="shared" si="3" ref="H14:H25">F14*G14</f>
        <v>0</v>
      </c>
    </row>
    <row r="15" spans="2:8" ht="12">
      <c r="B15" s="178"/>
      <c r="C15" s="207"/>
      <c r="D15" s="180">
        <f t="shared" si="1"/>
        <v>0</v>
      </c>
      <c r="E15" s="5">
        <v>0</v>
      </c>
      <c r="F15" s="182">
        <f t="shared" si="2"/>
        <v>0</v>
      </c>
      <c r="G15" s="158">
        <v>0</v>
      </c>
      <c r="H15" s="183">
        <f t="shared" si="3"/>
        <v>0</v>
      </c>
    </row>
    <row r="16" spans="2:8" ht="12">
      <c r="B16" s="178"/>
      <c r="C16" s="207"/>
      <c r="D16" s="180">
        <f t="shared" si="1"/>
        <v>0</v>
      </c>
      <c r="E16" s="5">
        <v>0</v>
      </c>
      <c r="F16" s="182">
        <f t="shared" si="2"/>
        <v>0</v>
      </c>
      <c r="G16" s="158">
        <v>0</v>
      </c>
      <c r="H16" s="183">
        <f t="shared" si="3"/>
        <v>0</v>
      </c>
    </row>
    <row r="17" spans="2:8" ht="12">
      <c r="B17" s="178"/>
      <c r="C17" s="207"/>
      <c r="D17" s="180">
        <f t="shared" si="1"/>
        <v>0</v>
      </c>
      <c r="E17" s="5">
        <v>0</v>
      </c>
      <c r="F17" s="182">
        <f t="shared" si="2"/>
        <v>0</v>
      </c>
      <c r="G17" s="158">
        <v>0</v>
      </c>
      <c r="H17" s="183">
        <f t="shared" si="3"/>
        <v>0</v>
      </c>
    </row>
    <row r="18" spans="2:8" ht="12">
      <c r="B18" s="178"/>
      <c r="C18" s="207"/>
      <c r="D18" s="180">
        <f t="shared" si="1"/>
        <v>0</v>
      </c>
      <c r="E18" s="5">
        <v>0</v>
      </c>
      <c r="F18" s="182">
        <f t="shared" si="2"/>
        <v>0</v>
      </c>
      <c r="G18" s="158">
        <v>0</v>
      </c>
      <c r="H18" s="183">
        <f t="shared" si="3"/>
        <v>0</v>
      </c>
    </row>
    <row r="19" spans="2:8" ht="12">
      <c r="B19" s="178"/>
      <c r="C19" s="207"/>
      <c r="D19" s="180">
        <f t="shared" si="1"/>
        <v>0</v>
      </c>
      <c r="E19" s="5">
        <v>0</v>
      </c>
      <c r="F19" s="182">
        <f t="shared" si="2"/>
        <v>0</v>
      </c>
      <c r="G19" s="158">
        <v>0</v>
      </c>
      <c r="H19" s="183">
        <f t="shared" si="3"/>
        <v>0</v>
      </c>
    </row>
    <row r="20" spans="2:8" ht="12">
      <c r="B20" s="178"/>
      <c r="C20" s="207"/>
      <c r="D20" s="180">
        <f t="shared" si="1"/>
        <v>0</v>
      </c>
      <c r="E20" s="5">
        <v>0</v>
      </c>
      <c r="F20" s="182">
        <f t="shared" si="2"/>
        <v>0</v>
      </c>
      <c r="G20" s="158">
        <v>0</v>
      </c>
      <c r="H20" s="183">
        <f t="shared" si="3"/>
        <v>0</v>
      </c>
    </row>
    <row r="21" spans="2:8" ht="12">
      <c r="B21" s="178"/>
      <c r="C21" s="207"/>
      <c r="D21" s="180">
        <f t="shared" si="1"/>
        <v>0</v>
      </c>
      <c r="E21" s="5">
        <v>0</v>
      </c>
      <c r="F21" s="182">
        <f t="shared" si="2"/>
        <v>0</v>
      </c>
      <c r="G21" s="158">
        <v>0</v>
      </c>
      <c r="H21" s="183">
        <f t="shared" si="3"/>
        <v>0</v>
      </c>
    </row>
    <row r="22" spans="2:8" ht="12">
      <c r="B22" s="178"/>
      <c r="C22" s="207"/>
      <c r="D22" s="180">
        <f t="shared" si="1"/>
        <v>0</v>
      </c>
      <c r="E22" s="5">
        <v>0</v>
      </c>
      <c r="F22" s="182">
        <f t="shared" si="2"/>
        <v>0</v>
      </c>
      <c r="G22" s="158">
        <v>0</v>
      </c>
      <c r="H22" s="183">
        <f t="shared" si="3"/>
        <v>0</v>
      </c>
    </row>
    <row r="23" spans="2:8" ht="12">
      <c r="B23" s="178"/>
      <c r="C23" s="207"/>
      <c r="D23" s="180">
        <f t="shared" si="1"/>
        <v>0</v>
      </c>
      <c r="E23" s="5">
        <v>0</v>
      </c>
      <c r="F23" s="182">
        <f t="shared" si="2"/>
        <v>0</v>
      </c>
      <c r="G23" s="158">
        <v>0</v>
      </c>
      <c r="H23" s="183">
        <f t="shared" si="3"/>
        <v>0</v>
      </c>
    </row>
    <row r="24" spans="2:8" ht="12">
      <c r="B24" s="178"/>
      <c r="C24" s="207"/>
      <c r="D24" s="180">
        <f t="shared" si="1"/>
        <v>0</v>
      </c>
      <c r="E24" s="5">
        <v>0</v>
      </c>
      <c r="F24" s="182">
        <f t="shared" si="2"/>
        <v>0</v>
      </c>
      <c r="G24" s="158">
        <v>0</v>
      </c>
      <c r="H24" s="183">
        <f t="shared" si="3"/>
        <v>0</v>
      </c>
    </row>
    <row r="25" spans="2:8" ht="12.75" thickBot="1">
      <c r="B25" s="178"/>
      <c r="C25" s="207"/>
      <c r="D25" s="180">
        <f t="shared" si="1"/>
        <v>0</v>
      </c>
      <c r="E25" s="5">
        <v>0</v>
      </c>
      <c r="F25" s="182">
        <f t="shared" si="2"/>
        <v>0</v>
      </c>
      <c r="G25" s="158">
        <v>0</v>
      </c>
      <c r="H25" s="183">
        <f t="shared" si="3"/>
        <v>0</v>
      </c>
    </row>
    <row r="26" spans="2:8" ht="12.75" thickBot="1">
      <c r="B26" s="184"/>
      <c r="C26" s="185"/>
      <c r="D26" s="186"/>
      <c r="E26" s="187"/>
      <c r="F26" s="208"/>
      <c r="G26" s="209" t="s">
        <v>108</v>
      </c>
      <c r="H26" s="210">
        <f>SUM(H10:H25)</f>
        <v>0</v>
      </c>
    </row>
    <row r="27" spans="2:8" ht="12">
      <c r="B27" s="90" t="s">
        <v>105</v>
      </c>
      <c r="C27" s="179"/>
      <c r="D27" s="180"/>
      <c r="E27" s="181"/>
      <c r="F27" s="182"/>
      <c r="G27" s="188"/>
      <c r="H27" s="183"/>
    </row>
    <row r="28" spans="2:8" ht="12">
      <c r="B28" s="178"/>
      <c r="C28" s="207" t="s">
        <v>219</v>
      </c>
      <c r="D28" s="180">
        <f>D25</f>
        <v>0</v>
      </c>
      <c r="E28" s="5">
        <v>0</v>
      </c>
      <c r="F28" s="182">
        <f aca="true" t="shared" si="4" ref="F28:F43">D28*E28</f>
        <v>0</v>
      </c>
      <c r="G28" s="158">
        <v>0</v>
      </c>
      <c r="H28" s="183">
        <f aca="true" t="shared" si="5" ref="H28:H43">F28*G28</f>
        <v>0</v>
      </c>
    </row>
    <row r="29" spans="2:8" ht="12">
      <c r="B29" s="178"/>
      <c r="C29" s="207"/>
      <c r="D29" s="180">
        <f t="shared" si="0"/>
        <v>0</v>
      </c>
      <c r="E29" s="5">
        <v>0</v>
      </c>
      <c r="F29" s="182">
        <f t="shared" si="4"/>
        <v>0</v>
      </c>
      <c r="G29" s="158">
        <v>0</v>
      </c>
      <c r="H29" s="183">
        <f t="shared" si="5"/>
        <v>0</v>
      </c>
    </row>
    <row r="30" spans="2:8" ht="12">
      <c r="B30" s="178"/>
      <c r="C30" s="207"/>
      <c r="D30" s="180">
        <f t="shared" si="0"/>
        <v>0</v>
      </c>
      <c r="E30" s="5">
        <v>0</v>
      </c>
      <c r="F30" s="182">
        <f t="shared" si="4"/>
        <v>0</v>
      </c>
      <c r="G30" s="158">
        <v>0</v>
      </c>
      <c r="H30" s="183">
        <f t="shared" si="5"/>
        <v>0</v>
      </c>
    </row>
    <row r="31" spans="2:8" ht="12">
      <c r="B31" s="178"/>
      <c r="C31" s="207"/>
      <c r="D31" s="180">
        <f t="shared" si="0"/>
        <v>0</v>
      </c>
      <c r="E31" s="5">
        <v>0</v>
      </c>
      <c r="F31" s="182">
        <f t="shared" si="4"/>
        <v>0</v>
      </c>
      <c r="G31" s="158">
        <v>0</v>
      </c>
      <c r="H31" s="183">
        <f t="shared" si="5"/>
        <v>0</v>
      </c>
    </row>
    <row r="32" spans="2:8" ht="12">
      <c r="B32" s="178"/>
      <c r="C32" s="207"/>
      <c r="D32" s="180">
        <f t="shared" si="0"/>
        <v>0</v>
      </c>
      <c r="E32" s="5">
        <v>0</v>
      </c>
      <c r="F32" s="182">
        <f t="shared" si="4"/>
        <v>0</v>
      </c>
      <c r="G32" s="158">
        <v>0</v>
      </c>
      <c r="H32" s="183">
        <f t="shared" si="5"/>
        <v>0</v>
      </c>
    </row>
    <row r="33" spans="2:8" ht="12">
      <c r="B33" s="178"/>
      <c r="C33" s="207"/>
      <c r="D33" s="180">
        <f t="shared" si="0"/>
        <v>0</v>
      </c>
      <c r="E33" s="5">
        <v>0</v>
      </c>
      <c r="F33" s="182">
        <f t="shared" si="4"/>
        <v>0</v>
      </c>
      <c r="G33" s="158">
        <v>0</v>
      </c>
      <c r="H33" s="183">
        <f t="shared" si="5"/>
        <v>0</v>
      </c>
    </row>
    <row r="34" spans="2:8" ht="12">
      <c r="B34" s="178"/>
      <c r="C34" s="207"/>
      <c r="D34" s="180">
        <f t="shared" si="0"/>
        <v>0</v>
      </c>
      <c r="E34" s="5">
        <v>0</v>
      </c>
      <c r="F34" s="182">
        <f t="shared" si="4"/>
        <v>0</v>
      </c>
      <c r="G34" s="158">
        <v>0</v>
      </c>
      <c r="H34" s="183">
        <f t="shared" si="5"/>
        <v>0</v>
      </c>
    </row>
    <row r="35" spans="2:8" ht="12">
      <c r="B35" s="178"/>
      <c r="C35" s="207"/>
      <c r="D35" s="180">
        <f t="shared" si="0"/>
        <v>0</v>
      </c>
      <c r="E35" s="5">
        <v>0</v>
      </c>
      <c r="F35" s="182">
        <f t="shared" si="4"/>
        <v>0</v>
      </c>
      <c r="G35" s="158">
        <v>0</v>
      </c>
      <c r="H35" s="183">
        <f t="shared" si="5"/>
        <v>0</v>
      </c>
    </row>
    <row r="36" spans="2:8" ht="12">
      <c r="B36" s="178"/>
      <c r="C36" s="207"/>
      <c r="D36" s="180">
        <f t="shared" si="0"/>
        <v>0</v>
      </c>
      <c r="E36" s="5">
        <v>0</v>
      </c>
      <c r="F36" s="182">
        <f t="shared" si="4"/>
        <v>0</v>
      </c>
      <c r="G36" s="158">
        <v>0</v>
      </c>
      <c r="H36" s="183">
        <f t="shared" si="5"/>
        <v>0</v>
      </c>
    </row>
    <row r="37" spans="2:8" ht="12">
      <c r="B37" s="178"/>
      <c r="C37" s="207"/>
      <c r="D37" s="180">
        <f t="shared" si="0"/>
        <v>0</v>
      </c>
      <c r="E37" s="5">
        <v>0</v>
      </c>
      <c r="F37" s="182">
        <f t="shared" si="4"/>
        <v>0</v>
      </c>
      <c r="G37" s="158">
        <v>0</v>
      </c>
      <c r="H37" s="183">
        <f t="shared" si="5"/>
        <v>0</v>
      </c>
    </row>
    <row r="38" spans="2:8" ht="12">
      <c r="B38" s="178"/>
      <c r="C38" s="207"/>
      <c r="D38" s="180">
        <f t="shared" si="0"/>
        <v>0</v>
      </c>
      <c r="E38" s="5">
        <v>0</v>
      </c>
      <c r="F38" s="182">
        <f t="shared" si="4"/>
        <v>0</v>
      </c>
      <c r="G38" s="158">
        <v>0</v>
      </c>
      <c r="H38" s="183">
        <f t="shared" si="5"/>
        <v>0</v>
      </c>
    </row>
    <row r="39" spans="2:8" ht="12">
      <c r="B39" s="178"/>
      <c r="C39" s="207"/>
      <c r="D39" s="180">
        <f t="shared" si="0"/>
        <v>0</v>
      </c>
      <c r="E39" s="5">
        <v>0</v>
      </c>
      <c r="F39" s="182">
        <f t="shared" si="4"/>
        <v>0</v>
      </c>
      <c r="G39" s="158">
        <v>0</v>
      </c>
      <c r="H39" s="183">
        <f t="shared" si="5"/>
        <v>0</v>
      </c>
    </row>
    <row r="40" spans="2:8" ht="12">
      <c r="B40" s="178"/>
      <c r="C40" s="207"/>
      <c r="D40" s="180">
        <f t="shared" si="0"/>
        <v>0</v>
      </c>
      <c r="E40" s="5">
        <v>0</v>
      </c>
      <c r="F40" s="182">
        <f t="shared" si="4"/>
        <v>0</v>
      </c>
      <c r="G40" s="158">
        <v>0</v>
      </c>
      <c r="H40" s="183">
        <f t="shared" si="5"/>
        <v>0</v>
      </c>
    </row>
    <row r="41" spans="2:8" ht="12">
      <c r="B41" s="178"/>
      <c r="C41" s="207"/>
      <c r="D41" s="180">
        <f t="shared" si="0"/>
        <v>0</v>
      </c>
      <c r="E41" s="5">
        <v>0</v>
      </c>
      <c r="F41" s="182">
        <f t="shared" si="4"/>
        <v>0</v>
      </c>
      <c r="G41" s="158">
        <v>0</v>
      </c>
      <c r="H41" s="183">
        <f t="shared" si="5"/>
        <v>0</v>
      </c>
    </row>
    <row r="42" spans="2:8" ht="12">
      <c r="B42" s="178"/>
      <c r="C42" s="207"/>
      <c r="D42" s="180">
        <f t="shared" si="0"/>
        <v>0</v>
      </c>
      <c r="E42" s="5">
        <v>0</v>
      </c>
      <c r="F42" s="182">
        <f t="shared" si="4"/>
        <v>0</v>
      </c>
      <c r="G42" s="158">
        <v>0</v>
      </c>
      <c r="H42" s="183">
        <f t="shared" si="5"/>
        <v>0</v>
      </c>
    </row>
    <row r="43" spans="2:8" ht="12.75" thickBot="1">
      <c r="B43" s="178"/>
      <c r="C43" s="207"/>
      <c r="D43" s="180">
        <f t="shared" si="0"/>
        <v>0</v>
      </c>
      <c r="E43" s="5">
        <v>0</v>
      </c>
      <c r="F43" s="182">
        <f t="shared" si="4"/>
        <v>0</v>
      </c>
      <c r="G43" s="158">
        <v>0</v>
      </c>
      <c r="H43" s="183">
        <f t="shared" si="5"/>
        <v>0</v>
      </c>
    </row>
    <row r="44" spans="2:8" ht="12.75" thickBot="1">
      <c r="B44" s="184"/>
      <c r="C44" s="185"/>
      <c r="D44" s="186"/>
      <c r="E44" s="187"/>
      <c r="F44" s="208"/>
      <c r="G44" s="209" t="s">
        <v>107</v>
      </c>
      <c r="H44" s="210">
        <f>SUM(H28:H43)</f>
        <v>0</v>
      </c>
    </row>
    <row r="45" spans="2:8" ht="12.75" thickBot="1">
      <c r="B45" s="189"/>
      <c r="C45" s="190" t="s">
        <v>166</v>
      </c>
      <c r="D45" s="191">
        <f>+COUNTIF(E10:E43,"&gt;0")</f>
        <v>0</v>
      </c>
      <c r="E45" s="192"/>
      <c r="F45" s="193"/>
      <c r="G45" s="194"/>
      <c r="H45" s="195"/>
    </row>
    <row r="46" spans="2:8" ht="12">
      <c r="B46" s="75"/>
      <c r="C46" s="75"/>
      <c r="D46" s="83"/>
      <c r="E46" s="196" t="s">
        <v>106</v>
      </c>
      <c r="F46" s="197"/>
      <c r="G46" s="85"/>
      <c r="H46" s="198">
        <f>H26+H44</f>
        <v>0</v>
      </c>
    </row>
    <row r="47" spans="2:8" ht="12.75" thickBot="1">
      <c r="B47" s="189"/>
      <c r="C47" s="83"/>
      <c r="D47" s="83"/>
      <c r="E47" s="199"/>
      <c r="F47" s="200"/>
      <c r="G47" s="200"/>
      <c r="H47" s="201"/>
    </row>
    <row r="48" spans="2:8" ht="12">
      <c r="B48" s="189"/>
      <c r="C48" s="83"/>
      <c r="D48" s="83"/>
      <c r="E48" s="202"/>
      <c r="F48" s="194"/>
      <c r="G48" s="194"/>
      <c r="H48" s="203"/>
    </row>
    <row r="49" spans="2:8" ht="12">
      <c r="B49" s="189"/>
      <c r="C49" s="75"/>
      <c r="D49" s="75"/>
      <c r="E49" s="196" t="s">
        <v>113</v>
      </c>
      <c r="F49" s="85"/>
      <c r="G49" s="204">
        <f>Assumptions!$B$14</f>
        <v>0</v>
      </c>
      <c r="H49" s="198">
        <f>G49*H26</f>
        <v>0</v>
      </c>
    </row>
    <row r="50" spans="2:8" ht="12.75" thickBot="1">
      <c r="B50" s="189"/>
      <c r="C50" s="75"/>
      <c r="D50" s="75"/>
      <c r="E50" s="199"/>
      <c r="F50" s="205"/>
      <c r="G50" s="205"/>
      <c r="H50" s="201"/>
    </row>
    <row r="51" spans="2:8" ht="12">
      <c r="B51" s="189"/>
      <c r="C51" s="75"/>
      <c r="D51" s="75"/>
      <c r="E51" s="202"/>
      <c r="F51" s="193"/>
      <c r="G51" s="194"/>
      <c r="H51" s="203"/>
    </row>
    <row r="52" spans="2:8" ht="12">
      <c r="B52" s="189"/>
      <c r="C52" s="75"/>
      <c r="D52" s="75"/>
      <c r="E52" s="196" t="s">
        <v>218</v>
      </c>
      <c r="F52" s="85"/>
      <c r="G52" s="204">
        <f>Assumptions!$B$15</f>
        <v>0</v>
      </c>
      <c r="H52" s="206">
        <f>G52*H44</f>
        <v>0</v>
      </c>
    </row>
    <row r="53" spans="2:8" ht="12.75" thickBot="1">
      <c r="B53" s="189"/>
      <c r="C53" s="75"/>
      <c r="D53" s="75"/>
      <c r="E53" s="199"/>
      <c r="F53" s="205"/>
      <c r="G53" s="205"/>
      <c r="H53" s="201"/>
    </row>
    <row r="54" spans="2:8" ht="12">
      <c r="B54" s="189"/>
      <c r="C54" s="75"/>
      <c r="D54" s="75"/>
      <c r="E54" s="202"/>
      <c r="F54" s="194"/>
      <c r="G54" s="194"/>
      <c r="H54" s="203"/>
    </row>
    <row r="55" spans="2:8" ht="12">
      <c r="B55" s="189"/>
      <c r="C55" s="75"/>
      <c r="D55" s="75"/>
      <c r="E55" s="196" t="s">
        <v>112</v>
      </c>
      <c r="F55" s="85"/>
      <c r="G55" s="85"/>
      <c r="H55" s="198">
        <f>H46+H49+H52</f>
        <v>0</v>
      </c>
    </row>
    <row r="56" spans="2:8" ht="12.75" thickBot="1">
      <c r="B56" s="75"/>
      <c r="C56" s="75"/>
      <c r="D56" s="75"/>
      <c r="E56" s="199"/>
      <c r="F56" s="205"/>
      <c r="G56" s="205"/>
      <c r="H56" s="201"/>
    </row>
    <row r="57" spans="2:8" ht="12.75" thickBot="1">
      <c r="B57" s="75"/>
      <c r="C57" s="75"/>
      <c r="D57" s="75"/>
      <c r="E57" s="75"/>
      <c r="F57" s="75"/>
      <c r="G57" s="75"/>
      <c r="H57" s="34" t="s">
        <v>175</v>
      </c>
    </row>
    <row r="58" spans="2:4" ht="12.75" thickBot="1">
      <c r="B58" s="424" t="str">
        <f>Assumptions!C4</f>
        <v>B</v>
      </c>
      <c r="C58" s="425"/>
      <c r="D58" s="426"/>
    </row>
    <row r="59" spans="2:8" ht="12">
      <c r="B59" s="45"/>
      <c r="C59" s="159"/>
      <c r="D59" s="160" t="s">
        <v>152</v>
      </c>
      <c r="E59" s="160" t="s">
        <v>153</v>
      </c>
      <c r="F59" s="160" t="s">
        <v>154</v>
      </c>
      <c r="G59" s="161"/>
      <c r="H59" s="162" t="s">
        <v>155</v>
      </c>
    </row>
    <row r="60" spans="2:8" ht="12">
      <c r="B60" s="163"/>
      <c r="C60" s="164" t="s">
        <v>156</v>
      </c>
      <c r="D60" s="165" t="s">
        <v>157</v>
      </c>
      <c r="E60" s="165" t="s">
        <v>157</v>
      </c>
      <c r="F60" s="165" t="s">
        <v>157</v>
      </c>
      <c r="G60" s="165" t="s">
        <v>158</v>
      </c>
      <c r="H60" s="166" t="s">
        <v>159</v>
      </c>
    </row>
    <row r="61" spans="2:8" ht="12.75" thickBot="1">
      <c r="B61" s="167"/>
      <c r="C61" s="168"/>
      <c r="D61" s="169" t="s">
        <v>160</v>
      </c>
      <c r="E61" s="169" t="s">
        <v>161</v>
      </c>
      <c r="F61" s="169" t="s">
        <v>160</v>
      </c>
      <c r="G61" s="170"/>
      <c r="H61" s="171"/>
    </row>
    <row r="62" spans="2:8" ht="12">
      <c r="B62" s="90" t="s">
        <v>104</v>
      </c>
      <c r="C62" s="172"/>
      <c r="D62" s="173"/>
      <c r="E62" s="174"/>
      <c r="F62" s="175"/>
      <c r="G62" s="176"/>
      <c r="H62" s="177"/>
    </row>
    <row r="63" spans="2:8" ht="12">
      <c r="B63" s="178"/>
      <c r="C63" s="207" t="s">
        <v>219</v>
      </c>
      <c r="D63" s="180">
        <f>Assumptions!$B$7</f>
        <v>0</v>
      </c>
      <c r="E63" s="5">
        <v>0</v>
      </c>
      <c r="F63" s="182">
        <f aca="true" t="shared" si="6" ref="F63:F78">D63*E63</f>
        <v>0</v>
      </c>
      <c r="G63" s="158">
        <v>0</v>
      </c>
      <c r="H63" s="183">
        <f aca="true" t="shared" si="7" ref="H63:H78">F63*G63</f>
        <v>0</v>
      </c>
    </row>
    <row r="64" spans="2:8" ht="12">
      <c r="B64" s="178"/>
      <c r="C64" s="207"/>
      <c r="D64" s="180">
        <f aca="true" t="shared" si="8" ref="D64:D78">D63</f>
        <v>0</v>
      </c>
      <c r="E64" s="5">
        <v>0</v>
      </c>
      <c r="F64" s="182">
        <f t="shared" si="6"/>
        <v>0</v>
      </c>
      <c r="G64" s="158">
        <v>0</v>
      </c>
      <c r="H64" s="183">
        <f t="shared" si="7"/>
        <v>0</v>
      </c>
    </row>
    <row r="65" spans="2:8" ht="12">
      <c r="B65" s="178"/>
      <c r="C65" s="207"/>
      <c r="D65" s="180">
        <f t="shared" si="8"/>
        <v>0</v>
      </c>
      <c r="E65" s="5">
        <v>0</v>
      </c>
      <c r="F65" s="182">
        <f t="shared" si="6"/>
        <v>0</v>
      </c>
      <c r="G65" s="158">
        <v>0</v>
      </c>
      <c r="H65" s="183">
        <f t="shared" si="7"/>
        <v>0</v>
      </c>
    </row>
    <row r="66" spans="2:8" ht="12">
      <c r="B66" s="178"/>
      <c r="C66" s="207"/>
      <c r="D66" s="180">
        <f t="shared" si="8"/>
        <v>0</v>
      </c>
      <c r="E66" s="5">
        <v>0</v>
      </c>
      <c r="F66" s="182">
        <f t="shared" si="6"/>
        <v>0</v>
      </c>
      <c r="G66" s="158">
        <v>0</v>
      </c>
      <c r="H66" s="183">
        <f t="shared" si="7"/>
        <v>0</v>
      </c>
    </row>
    <row r="67" spans="2:8" ht="12">
      <c r="B67" s="178"/>
      <c r="C67" s="207"/>
      <c r="D67" s="180">
        <f t="shared" si="8"/>
        <v>0</v>
      </c>
      <c r="E67" s="5">
        <v>0</v>
      </c>
      <c r="F67" s="182">
        <f t="shared" si="6"/>
        <v>0</v>
      </c>
      <c r="G67" s="158">
        <v>0</v>
      </c>
      <c r="H67" s="183">
        <f t="shared" si="7"/>
        <v>0</v>
      </c>
    </row>
    <row r="68" spans="2:8" ht="12">
      <c r="B68" s="178"/>
      <c r="C68" s="207"/>
      <c r="D68" s="180">
        <f t="shared" si="8"/>
        <v>0</v>
      </c>
      <c r="E68" s="5">
        <v>0</v>
      </c>
      <c r="F68" s="182">
        <f t="shared" si="6"/>
        <v>0</v>
      </c>
      <c r="G68" s="158">
        <v>0</v>
      </c>
      <c r="H68" s="183">
        <f t="shared" si="7"/>
        <v>0</v>
      </c>
    </row>
    <row r="69" spans="2:8" ht="12">
      <c r="B69" s="178"/>
      <c r="C69" s="207"/>
      <c r="D69" s="180">
        <f t="shared" si="8"/>
        <v>0</v>
      </c>
      <c r="E69" s="5">
        <v>0</v>
      </c>
      <c r="F69" s="182">
        <f t="shared" si="6"/>
        <v>0</v>
      </c>
      <c r="G69" s="158">
        <v>0</v>
      </c>
      <c r="H69" s="183">
        <f t="shared" si="7"/>
        <v>0</v>
      </c>
    </row>
    <row r="70" spans="2:8" ht="12">
      <c r="B70" s="178"/>
      <c r="C70" s="207"/>
      <c r="D70" s="180">
        <f t="shared" si="8"/>
        <v>0</v>
      </c>
      <c r="E70" s="5">
        <v>0</v>
      </c>
      <c r="F70" s="182">
        <f t="shared" si="6"/>
        <v>0</v>
      </c>
      <c r="G70" s="158">
        <v>0</v>
      </c>
      <c r="H70" s="183">
        <f t="shared" si="7"/>
        <v>0</v>
      </c>
    </row>
    <row r="71" spans="2:8" ht="12">
      <c r="B71" s="178"/>
      <c r="C71" s="207"/>
      <c r="D71" s="180">
        <f t="shared" si="8"/>
        <v>0</v>
      </c>
      <c r="E71" s="5">
        <v>0</v>
      </c>
      <c r="F71" s="182">
        <f t="shared" si="6"/>
        <v>0</v>
      </c>
      <c r="G71" s="158">
        <v>0</v>
      </c>
      <c r="H71" s="183">
        <f t="shared" si="7"/>
        <v>0</v>
      </c>
    </row>
    <row r="72" spans="2:8" ht="12">
      <c r="B72" s="178"/>
      <c r="C72" s="207"/>
      <c r="D72" s="180">
        <f t="shared" si="8"/>
        <v>0</v>
      </c>
      <c r="E72" s="5">
        <v>0</v>
      </c>
      <c r="F72" s="182">
        <f t="shared" si="6"/>
        <v>0</v>
      </c>
      <c r="G72" s="158">
        <v>0</v>
      </c>
      <c r="H72" s="183">
        <f t="shared" si="7"/>
        <v>0</v>
      </c>
    </row>
    <row r="73" spans="2:8" ht="12">
      <c r="B73" s="178"/>
      <c r="C73" s="207"/>
      <c r="D73" s="180">
        <f t="shared" si="8"/>
        <v>0</v>
      </c>
      <c r="E73" s="5">
        <v>0</v>
      </c>
      <c r="F73" s="182">
        <f t="shared" si="6"/>
        <v>0</v>
      </c>
      <c r="G73" s="158">
        <v>0</v>
      </c>
      <c r="H73" s="183">
        <f t="shared" si="7"/>
        <v>0</v>
      </c>
    </row>
    <row r="74" spans="2:8" ht="12">
      <c r="B74" s="178"/>
      <c r="C74" s="207"/>
      <c r="D74" s="180">
        <f t="shared" si="8"/>
        <v>0</v>
      </c>
      <c r="E74" s="5">
        <v>0</v>
      </c>
      <c r="F74" s="182">
        <f t="shared" si="6"/>
        <v>0</v>
      </c>
      <c r="G74" s="158">
        <v>0</v>
      </c>
      <c r="H74" s="183">
        <f t="shared" si="7"/>
        <v>0</v>
      </c>
    </row>
    <row r="75" spans="2:8" ht="12">
      <c r="B75" s="178"/>
      <c r="C75" s="207"/>
      <c r="D75" s="180">
        <f t="shared" si="8"/>
        <v>0</v>
      </c>
      <c r="E75" s="5">
        <v>0</v>
      </c>
      <c r="F75" s="182">
        <f t="shared" si="6"/>
        <v>0</v>
      </c>
      <c r="G75" s="158">
        <v>0</v>
      </c>
      <c r="H75" s="183">
        <f t="shared" si="7"/>
        <v>0</v>
      </c>
    </row>
    <row r="76" spans="2:8" ht="12">
      <c r="B76" s="178"/>
      <c r="C76" s="207"/>
      <c r="D76" s="180">
        <f t="shared" si="8"/>
        <v>0</v>
      </c>
      <c r="E76" s="5">
        <v>0</v>
      </c>
      <c r="F76" s="182">
        <f t="shared" si="6"/>
        <v>0</v>
      </c>
      <c r="G76" s="158">
        <v>0</v>
      </c>
      <c r="H76" s="183">
        <f t="shared" si="7"/>
        <v>0</v>
      </c>
    </row>
    <row r="77" spans="2:8" ht="12">
      <c r="B77" s="178"/>
      <c r="C77" s="207"/>
      <c r="D77" s="180">
        <f t="shared" si="8"/>
        <v>0</v>
      </c>
      <c r="E77" s="5">
        <v>0</v>
      </c>
      <c r="F77" s="182">
        <f t="shared" si="6"/>
        <v>0</v>
      </c>
      <c r="G77" s="158">
        <v>0</v>
      </c>
      <c r="H77" s="183">
        <f t="shared" si="7"/>
        <v>0</v>
      </c>
    </row>
    <row r="78" spans="2:8" ht="12.75" thickBot="1">
      <c r="B78" s="178"/>
      <c r="C78" s="207"/>
      <c r="D78" s="180">
        <f t="shared" si="8"/>
        <v>0</v>
      </c>
      <c r="E78" s="5">
        <v>0</v>
      </c>
      <c r="F78" s="182">
        <f t="shared" si="6"/>
        <v>0</v>
      </c>
      <c r="G78" s="158">
        <v>0</v>
      </c>
      <c r="H78" s="183">
        <f t="shared" si="7"/>
        <v>0</v>
      </c>
    </row>
    <row r="79" spans="2:8" ht="12.75" thickBot="1">
      <c r="B79" s="184"/>
      <c r="C79" s="185"/>
      <c r="D79" s="186"/>
      <c r="E79" s="187"/>
      <c r="F79" s="208"/>
      <c r="G79" s="209" t="s">
        <v>108</v>
      </c>
      <c r="H79" s="210">
        <f>SUM(H63:H78)</f>
        <v>0</v>
      </c>
    </row>
    <row r="80" spans="2:8" ht="12">
      <c r="B80" s="90" t="s">
        <v>105</v>
      </c>
      <c r="C80" s="179"/>
      <c r="D80" s="180"/>
      <c r="E80" s="181"/>
      <c r="F80" s="182"/>
      <c r="G80" s="188"/>
      <c r="H80" s="183"/>
    </row>
    <row r="81" spans="2:8" ht="12">
      <c r="B81" s="178"/>
      <c r="C81" s="207" t="s">
        <v>219</v>
      </c>
      <c r="D81" s="180">
        <f>D78</f>
        <v>0</v>
      </c>
      <c r="E81" s="5">
        <v>0</v>
      </c>
      <c r="F81" s="182">
        <f aca="true" t="shared" si="9" ref="F81:F96">D81*E81</f>
        <v>0</v>
      </c>
      <c r="G81" s="158">
        <v>0</v>
      </c>
      <c r="H81" s="183">
        <f aca="true" t="shared" si="10" ref="H81:H96">F81*G81</f>
        <v>0</v>
      </c>
    </row>
    <row r="82" spans="2:8" ht="12">
      <c r="B82" s="178"/>
      <c r="C82" s="207"/>
      <c r="D82" s="180">
        <f aca="true" t="shared" si="11" ref="D82:D96">D81</f>
        <v>0</v>
      </c>
      <c r="E82" s="5">
        <v>0</v>
      </c>
      <c r="F82" s="182">
        <f t="shared" si="9"/>
        <v>0</v>
      </c>
      <c r="G82" s="158">
        <v>0</v>
      </c>
      <c r="H82" s="183">
        <f t="shared" si="10"/>
        <v>0</v>
      </c>
    </row>
    <row r="83" spans="2:8" ht="12">
      <c r="B83" s="178"/>
      <c r="C83" s="207"/>
      <c r="D83" s="180">
        <f t="shared" si="11"/>
        <v>0</v>
      </c>
      <c r="E83" s="5">
        <v>0</v>
      </c>
      <c r="F83" s="182">
        <f t="shared" si="9"/>
        <v>0</v>
      </c>
      <c r="G83" s="158">
        <v>0</v>
      </c>
      <c r="H83" s="183">
        <f t="shared" si="10"/>
        <v>0</v>
      </c>
    </row>
    <row r="84" spans="2:8" ht="12">
      <c r="B84" s="178"/>
      <c r="C84" s="207"/>
      <c r="D84" s="180">
        <f t="shared" si="11"/>
        <v>0</v>
      </c>
      <c r="E84" s="5">
        <v>0</v>
      </c>
      <c r="F84" s="182">
        <f t="shared" si="9"/>
        <v>0</v>
      </c>
      <c r="G84" s="158">
        <v>0</v>
      </c>
      <c r="H84" s="183">
        <f t="shared" si="10"/>
        <v>0</v>
      </c>
    </row>
    <row r="85" spans="2:8" ht="12">
      <c r="B85" s="178"/>
      <c r="C85" s="207"/>
      <c r="D85" s="180">
        <f t="shared" si="11"/>
        <v>0</v>
      </c>
      <c r="E85" s="5">
        <v>0</v>
      </c>
      <c r="F85" s="182">
        <f t="shared" si="9"/>
        <v>0</v>
      </c>
      <c r="G85" s="158">
        <v>0</v>
      </c>
      <c r="H85" s="183">
        <f t="shared" si="10"/>
        <v>0</v>
      </c>
    </row>
    <row r="86" spans="2:8" ht="12">
      <c r="B86" s="178"/>
      <c r="C86" s="207"/>
      <c r="D86" s="180">
        <f t="shared" si="11"/>
        <v>0</v>
      </c>
      <c r="E86" s="5">
        <v>0</v>
      </c>
      <c r="F86" s="182">
        <f t="shared" si="9"/>
        <v>0</v>
      </c>
      <c r="G86" s="158">
        <v>0</v>
      </c>
      <c r="H86" s="183">
        <f t="shared" si="10"/>
        <v>0</v>
      </c>
    </row>
    <row r="87" spans="2:8" ht="12">
      <c r="B87" s="178"/>
      <c r="C87" s="207"/>
      <c r="D87" s="180">
        <f t="shared" si="11"/>
        <v>0</v>
      </c>
      <c r="E87" s="5">
        <v>0</v>
      </c>
      <c r="F87" s="182">
        <f t="shared" si="9"/>
        <v>0</v>
      </c>
      <c r="G87" s="158">
        <v>0</v>
      </c>
      <c r="H87" s="183">
        <f t="shared" si="10"/>
        <v>0</v>
      </c>
    </row>
    <row r="88" spans="2:8" ht="12">
      <c r="B88" s="178"/>
      <c r="C88" s="207"/>
      <c r="D88" s="180">
        <f t="shared" si="11"/>
        <v>0</v>
      </c>
      <c r="E88" s="5">
        <v>0</v>
      </c>
      <c r="F88" s="182">
        <f t="shared" si="9"/>
        <v>0</v>
      </c>
      <c r="G88" s="158">
        <v>0</v>
      </c>
      <c r="H88" s="183">
        <f t="shared" si="10"/>
        <v>0</v>
      </c>
    </row>
    <row r="89" spans="2:8" ht="12">
      <c r="B89" s="178"/>
      <c r="C89" s="207"/>
      <c r="D89" s="180">
        <f t="shared" si="11"/>
        <v>0</v>
      </c>
      <c r="E89" s="5">
        <v>0</v>
      </c>
      <c r="F89" s="182">
        <f t="shared" si="9"/>
        <v>0</v>
      </c>
      <c r="G89" s="158">
        <v>0</v>
      </c>
      <c r="H89" s="183">
        <f t="shared" si="10"/>
        <v>0</v>
      </c>
    </row>
    <row r="90" spans="2:8" ht="12">
      <c r="B90" s="178"/>
      <c r="C90" s="207"/>
      <c r="D90" s="180">
        <f t="shared" si="11"/>
        <v>0</v>
      </c>
      <c r="E90" s="5">
        <v>0</v>
      </c>
      <c r="F90" s="182">
        <f t="shared" si="9"/>
        <v>0</v>
      </c>
      <c r="G90" s="158">
        <v>0</v>
      </c>
      <c r="H90" s="183">
        <f t="shared" si="10"/>
        <v>0</v>
      </c>
    </row>
    <row r="91" spans="2:8" ht="12">
      <c r="B91" s="178"/>
      <c r="C91" s="207"/>
      <c r="D91" s="180">
        <f t="shared" si="11"/>
        <v>0</v>
      </c>
      <c r="E91" s="5">
        <v>0</v>
      </c>
      <c r="F91" s="182">
        <f t="shared" si="9"/>
        <v>0</v>
      </c>
      <c r="G91" s="158">
        <v>0</v>
      </c>
      <c r="H91" s="183">
        <f t="shared" si="10"/>
        <v>0</v>
      </c>
    </row>
    <row r="92" spans="2:8" ht="12">
      <c r="B92" s="178"/>
      <c r="C92" s="207"/>
      <c r="D92" s="180">
        <f t="shared" si="11"/>
        <v>0</v>
      </c>
      <c r="E92" s="5">
        <v>0</v>
      </c>
      <c r="F92" s="182">
        <f t="shared" si="9"/>
        <v>0</v>
      </c>
      <c r="G92" s="158">
        <v>0</v>
      </c>
      <c r="H92" s="183">
        <f t="shared" si="10"/>
        <v>0</v>
      </c>
    </row>
    <row r="93" spans="2:8" ht="12">
      <c r="B93" s="178"/>
      <c r="C93" s="207"/>
      <c r="D93" s="180">
        <f t="shared" si="11"/>
        <v>0</v>
      </c>
      <c r="E93" s="5">
        <v>0</v>
      </c>
      <c r="F93" s="182">
        <f t="shared" si="9"/>
        <v>0</v>
      </c>
      <c r="G93" s="158">
        <v>0</v>
      </c>
      <c r="H93" s="183">
        <f t="shared" si="10"/>
        <v>0</v>
      </c>
    </row>
    <row r="94" spans="2:8" ht="12">
      <c r="B94" s="178"/>
      <c r="C94" s="207"/>
      <c r="D94" s="180">
        <f t="shared" si="11"/>
        <v>0</v>
      </c>
      <c r="E94" s="5">
        <v>0</v>
      </c>
      <c r="F94" s="182">
        <f t="shared" si="9"/>
        <v>0</v>
      </c>
      <c r="G94" s="158">
        <v>0</v>
      </c>
      <c r="H94" s="183">
        <f t="shared" si="10"/>
        <v>0</v>
      </c>
    </row>
    <row r="95" spans="2:8" ht="12">
      <c r="B95" s="178"/>
      <c r="C95" s="207"/>
      <c r="D95" s="180">
        <f t="shared" si="11"/>
        <v>0</v>
      </c>
      <c r="E95" s="5">
        <v>0</v>
      </c>
      <c r="F95" s="182">
        <f t="shared" si="9"/>
        <v>0</v>
      </c>
      <c r="G95" s="158">
        <v>0</v>
      </c>
      <c r="H95" s="183">
        <f t="shared" si="10"/>
        <v>0</v>
      </c>
    </row>
    <row r="96" spans="2:8" ht="12.75" thickBot="1">
      <c r="B96" s="178"/>
      <c r="C96" s="207"/>
      <c r="D96" s="180">
        <f t="shared" si="11"/>
        <v>0</v>
      </c>
      <c r="E96" s="5">
        <v>0</v>
      </c>
      <c r="F96" s="182">
        <f t="shared" si="9"/>
        <v>0</v>
      </c>
      <c r="G96" s="158">
        <v>0</v>
      </c>
      <c r="H96" s="183">
        <f t="shared" si="10"/>
        <v>0</v>
      </c>
    </row>
    <row r="97" spans="2:8" ht="12.75" thickBot="1">
      <c r="B97" s="184"/>
      <c r="C97" s="185"/>
      <c r="D97" s="186"/>
      <c r="E97" s="187"/>
      <c r="F97" s="208"/>
      <c r="G97" s="209" t="s">
        <v>107</v>
      </c>
      <c r="H97" s="210">
        <f>SUM(H81:H96)</f>
        <v>0</v>
      </c>
    </row>
    <row r="98" spans="2:8" ht="12.75" thickBot="1">
      <c r="B98" s="189"/>
      <c r="C98" s="190" t="s">
        <v>166</v>
      </c>
      <c r="D98" s="191">
        <f>+COUNTIF(E63:E96,"&gt;0")</f>
        <v>0</v>
      </c>
      <c r="E98" s="192"/>
      <c r="F98" s="193"/>
      <c r="G98" s="194"/>
      <c r="H98" s="195"/>
    </row>
    <row r="99" spans="2:8" ht="12">
      <c r="B99" s="75"/>
      <c r="C99" s="75"/>
      <c r="D99" s="83"/>
      <c r="E99" s="196" t="s">
        <v>106</v>
      </c>
      <c r="F99" s="197"/>
      <c r="G99" s="85"/>
      <c r="H99" s="198">
        <f>H79+H97</f>
        <v>0</v>
      </c>
    </row>
    <row r="100" spans="2:8" ht="12.75" thickBot="1">
      <c r="B100" s="189"/>
      <c r="C100" s="83"/>
      <c r="D100" s="83"/>
      <c r="E100" s="199"/>
      <c r="F100" s="200"/>
      <c r="G100" s="200"/>
      <c r="H100" s="201"/>
    </row>
    <row r="101" spans="2:8" ht="12">
      <c r="B101" s="189"/>
      <c r="C101" s="83"/>
      <c r="D101" s="83"/>
      <c r="E101" s="202"/>
      <c r="F101" s="194"/>
      <c r="G101" s="194"/>
      <c r="H101" s="203"/>
    </row>
    <row r="102" spans="2:8" ht="12">
      <c r="B102" s="189"/>
      <c r="C102" s="75"/>
      <c r="D102" s="75"/>
      <c r="E102" s="196" t="s">
        <v>113</v>
      </c>
      <c r="F102" s="85"/>
      <c r="G102" s="204">
        <f>Assumptions!$B$14</f>
        <v>0</v>
      </c>
      <c r="H102" s="198">
        <f>G102*H79</f>
        <v>0</v>
      </c>
    </row>
    <row r="103" spans="2:8" ht="12.75" thickBot="1">
      <c r="B103" s="189"/>
      <c r="C103" s="75"/>
      <c r="D103" s="75"/>
      <c r="E103" s="199"/>
      <c r="F103" s="205"/>
      <c r="G103" s="205"/>
      <c r="H103" s="201"/>
    </row>
    <row r="104" spans="2:8" ht="12">
      <c r="B104" s="189"/>
      <c r="C104" s="75"/>
      <c r="D104" s="75"/>
      <c r="E104" s="202"/>
      <c r="F104" s="193"/>
      <c r="G104" s="194"/>
      <c r="H104" s="203"/>
    </row>
    <row r="105" spans="2:8" ht="12">
      <c r="B105" s="189"/>
      <c r="C105" s="75"/>
      <c r="D105" s="75"/>
      <c r="E105" s="196" t="s">
        <v>218</v>
      </c>
      <c r="F105" s="85"/>
      <c r="G105" s="204">
        <f>Assumptions!$B$15</f>
        <v>0</v>
      </c>
      <c r="H105" s="206">
        <f>G105*H97</f>
        <v>0</v>
      </c>
    </row>
    <row r="106" spans="2:8" ht="12.75" thickBot="1">
      <c r="B106" s="189"/>
      <c r="C106" s="75"/>
      <c r="D106" s="75"/>
      <c r="E106" s="199"/>
      <c r="F106" s="205"/>
      <c r="G106" s="205"/>
      <c r="H106" s="201"/>
    </row>
    <row r="107" spans="2:8" ht="12">
      <c r="B107" s="189"/>
      <c r="C107" s="75"/>
      <c r="D107" s="75"/>
      <c r="E107" s="202"/>
      <c r="F107" s="194"/>
      <c r="G107" s="194"/>
      <c r="H107" s="203"/>
    </row>
    <row r="108" spans="2:8" ht="12">
      <c r="B108" s="189"/>
      <c r="C108" s="75"/>
      <c r="D108" s="75"/>
      <c r="E108" s="196" t="s">
        <v>112</v>
      </c>
      <c r="F108" s="85"/>
      <c r="G108" s="85"/>
      <c r="H108" s="198">
        <f>H99+H102+H105</f>
        <v>0</v>
      </c>
    </row>
    <row r="109" spans="2:8" ht="12.75" thickBot="1">
      <c r="B109" s="75"/>
      <c r="C109" s="75"/>
      <c r="D109" s="75"/>
      <c r="E109" s="199"/>
      <c r="F109" s="205"/>
      <c r="G109" s="205"/>
      <c r="H109" s="201"/>
    </row>
    <row r="110" ht="12.75" thickBot="1">
      <c r="H110" s="34" t="s">
        <v>175</v>
      </c>
    </row>
    <row r="111" spans="2:4" ht="12.75" thickBot="1">
      <c r="B111" s="424" t="str">
        <f>Assumptions!D4</f>
        <v>C</v>
      </c>
      <c r="C111" s="425"/>
      <c r="D111" s="426"/>
    </row>
    <row r="112" spans="2:8" ht="12">
      <c r="B112" s="45"/>
      <c r="C112" s="159"/>
      <c r="D112" s="160" t="s">
        <v>152</v>
      </c>
      <c r="E112" s="160" t="s">
        <v>153</v>
      </c>
      <c r="F112" s="160" t="s">
        <v>154</v>
      </c>
      <c r="G112" s="161"/>
      <c r="H112" s="162" t="s">
        <v>155</v>
      </c>
    </row>
    <row r="113" spans="2:8" ht="12">
      <c r="B113" s="163"/>
      <c r="C113" s="164" t="s">
        <v>156</v>
      </c>
      <c r="D113" s="165" t="s">
        <v>157</v>
      </c>
      <c r="E113" s="165" t="s">
        <v>157</v>
      </c>
      <c r="F113" s="165" t="s">
        <v>157</v>
      </c>
      <c r="G113" s="165" t="s">
        <v>158</v>
      </c>
      <c r="H113" s="166" t="s">
        <v>159</v>
      </c>
    </row>
    <row r="114" spans="2:8" ht="12.75" thickBot="1">
      <c r="B114" s="167"/>
      <c r="C114" s="168"/>
      <c r="D114" s="169" t="s">
        <v>160</v>
      </c>
      <c r="E114" s="169" t="s">
        <v>161</v>
      </c>
      <c r="F114" s="169" t="s">
        <v>160</v>
      </c>
      <c r="G114" s="170"/>
      <c r="H114" s="171"/>
    </row>
    <row r="115" spans="2:8" ht="12">
      <c r="B115" s="90" t="s">
        <v>104</v>
      </c>
      <c r="C115" s="172"/>
      <c r="D115" s="173"/>
      <c r="E115" s="174"/>
      <c r="F115" s="175"/>
      <c r="G115" s="176"/>
      <c r="H115" s="177"/>
    </row>
    <row r="116" spans="2:8" ht="12">
      <c r="B116" s="178"/>
      <c r="C116" s="207" t="s">
        <v>219</v>
      </c>
      <c r="D116" s="180">
        <f>Assumptions!$B$7</f>
        <v>0</v>
      </c>
      <c r="E116" s="5">
        <v>0</v>
      </c>
      <c r="F116" s="182">
        <f aca="true" t="shared" si="12" ref="F116:F131">D116*E116</f>
        <v>0</v>
      </c>
      <c r="G116" s="158">
        <v>0</v>
      </c>
      <c r="H116" s="183">
        <f aca="true" t="shared" si="13" ref="H116:H131">F116*G116</f>
        <v>0</v>
      </c>
    </row>
    <row r="117" spans="2:8" ht="12">
      <c r="B117" s="178"/>
      <c r="C117" s="207"/>
      <c r="D117" s="180">
        <f aca="true" t="shared" si="14" ref="D117:D131">D116</f>
        <v>0</v>
      </c>
      <c r="E117" s="5">
        <v>0</v>
      </c>
      <c r="F117" s="182">
        <f t="shared" si="12"/>
        <v>0</v>
      </c>
      <c r="G117" s="158">
        <v>0</v>
      </c>
      <c r="H117" s="183">
        <f t="shared" si="13"/>
        <v>0</v>
      </c>
    </row>
    <row r="118" spans="2:8" ht="12">
      <c r="B118" s="178"/>
      <c r="C118" s="207"/>
      <c r="D118" s="180">
        <f t="shared" si="14"/>
        <v>0</v>
      </c>
      <c r="E118" s="5">
        <v>0</v>
      </c>
      <c r="F118" s="182">
        <f t="shared" si="12"/>
        <v>0</v>
      </c>
      <c r="G118" s="158">
        <v>0</v>
      </c>
      <c r="H118" s="183">
        <f t="shared" si="13"/>
        <v>0</v>
      </c>
    </row>
    <row r="119" spans="2:8" ht="12">
      <c r="B119" s="178"/>
      <c r="C119" s="207"/>
      <c r="D119" s="180">
        <f t="shared" si="14"/>
        <v>0</v>
      </c>
      <c r="E119" s="5">
        <v>0</v>
      </c>
      <c r="F119" s="182">
        <f t="shared" si="12"/>
        <v>0</v>
      </c>
      <c r="G119" s="158">
        <v>0</v>
      </c>
      <c r="H119" s="183">
        <f t="shared" si="13"/>
        <v>0</v>
      </c>
    </row>
    <row r="120" spans="2:8" ht="12">
      <c r="B120" s="178"/>
      <c r="C120" s="207"/>
      <c r="D120" s="180">
        <f t="shared" si="14"/>
        <v>0</v>
      </c>
      <c r="E120" s="5">
        <v>0</v>
      </c>
      <c r="F120" s="182">
        <f t="shared" si="12"/>
        <v>0</v>
      </c>
      <c r="G120" s="158">
        <v>0</v>
      </c>
      <c r="H120" s="183">
        <f t="shared" si="13"/>
        <v>0</v>
      </c>
    </row>
    <row r="121" spans="2:8" ht="12">
      <c r="B121" s="178"/>
      <c r="C121" s="207"/>
      <c r="D121" s="180">
        <f t="shared" si="14"/>
        <v>0</v>
      </c>
      <c r="E121" s="5">
        <v>0</v>
      </c>
      <c r="F121" s="182">
        <f t="shared" si="12"/>
        <v>0</v>
      </c>
      <c r="G121" s="158">
        <v>0</v>
      </c>
      <c r="H121" s="183">
        <f t="shared" si="13"/>
        <v>0</v>
      </c>
    </row>
    <row r="122" spans="2:8" ht="12">
      <c r="B122" s="178"/>
      <c r="C122" s="207"/>
      <c r="D122" s="180">
        <f t="shared" si="14"/>
        <v>0</v>
      </c>
      <c r="E122" s="5">
        <v>0</v>
      </c>
      <c r="F122" s="182">
        <f t="shared" si="12"/>
        <v>0</v>
      </c>
      <c r="G122" s="158">
        <v>0</v>
      </c>
      <c r="H122" s="183">
        <f t="shared" si="13"/>
        <v>0</v>
      </c>
    </row>
    <row r="123" spans="2:8" ht="12">
      <c r="B123" s="178"/>
      <c r="C123" s="207"/>
      <c r="D123" s="180">
        <f t="shared" si="14"/>
        <v>0</v>
      </c>
      <c r="E123" s="5">
        <v>0</v>
      </c>
      <c r="F123" s="182">
        <f t="shared" si="12"/>
        <v>0</v>
      </c>
      <c r="G123" s="158">
        <v>0</v>
      </c>
      <c r="H123" s="183">
        <f t="shared" si="13"/>
        <v>0</v>
      </c>
    </row>
    <row r="124" spans="2:8" ht="12">
      <c r="B124" s="178"/>
      <c r="C124" s="207"/>
      <c r="D124" s="180">
        <f t="shared" si="14"/>
        <v>0</v>
      </c>
      <c r="E124" s="5">
        <v>0</v>
      </c>
      <c r="F124" s="182">
        <f t="shared" si="12"/>
        <v>0</v>
      </c>
      <c r="G124" s="158">
        <v>0</v>
      </c>
      <c r="H124" s="183">
        <f t="shared" si="13"/>
        <v>0</v>
      </c>
    </row>
    <row r="125" spans="2:8" ht="12">
      <c r="B125" s="178"/>
      <c r="C125" s="207"/>
      <c r="D125" s="180">
        <f t="shared" si="14"/>
        <v>0</v>
      </c>
      <c r="E125" s="5">
        <v>0</v>
      </c>
      <c r="F125" s="182">
        <f t="shared" si="12"/>
        <v>0</v>
      </c>
      <c r="G125" s="158">
        <v>0</v>
      </c>
      <c r="H125" s="183">
        <f t="shared" si="13"/>
        <v>0</v>
      </c>
    </row>
    <row r="126" spans="2:8" ht="12">
      <c r="B126" s="178"/>
      <c r="C126" s="207"/>
      <c r="D126" s="180">
        <f t="shared" si="14"/>
        <v>0</v>
      </c>
      <c r="E126" s="5">
        <v>0</v>
      </c>
      <c r="F126" s="182">
        <f t="shared" si="12"/>
        <v>0</v>
      </c>
      <c r="G126" s="158">
        <v>0</v>
      </c>
      <c r="H126" s="183">
        <f t="shared" si="13"/>
        <v>0</v>
      </c>
    </row>
    <row r="127" spans="2:8" ht="12">
      <c r="B127" s="178"/>
      <c r="C127" s="207"/>
      <c r="D127" s="180">
        <f t="shared" si="14"/>
        <v>0</v>
      </c>
      <c r="E127" s="5">
        <v>0</v>
      </c>
      <c r="F127" s="182">
        <f t="shared" si="12"/>
        <v>0</v>
      </c>
      <c r="G127" s="158">
        <v>0</v>
      </c>
      <c r="H127" s="183">
        <f t="shared" si="13"/>
        <v>0</v>
      </c>
    </row>
    <row r="128" spans="2:8" ht="12">
      <c r="B128" s="178"/>
      <c r="C128" s="207"/>
      <c r="D128" s="180">
        <f t="shared" si="14"/>
        <v>0</v>
      </c>
      <c r="E128" s="5">
        <v>0</v>
      </c>
      <c r="F128" s="182">
        <f t="shared" si="12"/>
        <v>0</v>
      </c>
      <c r="G128" s="158">
        <v>0</v>
      </c>
      <c r="H128" s="183">
        <f t="shared" si="13"/>
        <v>0</v>
      </c>
    </row>
    <row r="129" spans="2:8" ht="12">
      <c r="B129" s="178"/>
      <c r="C129" s="207"/>
      <c r="D129" s="180">
        <f t="shared" si="14"/>
        <v>0</v>
      </c>
      <c r="E129" s="5">
        <v>0</v>
      </c>
      <c r="F129" s="182">
        <f t="shared" si="12"/>
        <v>0</v>
      </c>
      <c r="G129" s="158">
        <v>0</v>
      </c>
      <c r="H129" s="183">
        <f t="shared" si="13"/>
        <v>0</v>
      </c>
    </row>
    <row r="130" spans="2:8" ht="12">
      <c r="B130" s="178"/>
      <c r="C130" s="207"/>
      <c r="D130" s="180">
        <f t="shared" si="14"/>
        <v>0</v>
      </c>
      <c r="E130" s="5">
        <v>0</v>
      </c>
      <c r="F130" s="182">
        <f t="shared" si="12"/>
        <v>0</v>
      </c>
      <c r="G130" s="158">
        <v>0</v>
      </c>
      <c r="H130" s="183">
        <f t="shared" si="13"/>
        <v>0</v>
      </c>
    </row>
    <row r="131" spans="2:8" ht="12.75" thickBot="1">
      <c r="B131" s="178"/>
      <c r="C131" s="207"/>
      <c r="D131" s="180">
        <f t="shared" si="14"/>
        <v>0</v>
      </c>
      <c r="E131" s="5">
        <v>0</v>
      </c>
      <c r="F131" s="182">
        <f t="shared" si="12"/>
        <v>0</v>
      </c>
      <c r="G131" s="158">
        <v>0</v>
      </c>
      <c r="H131" s="183">
        <f t="shared" si="13"/>
        <v>0</v>
      </c>
    </row>
    <row r="132" spans="2:8" ht="12.75" thickBot="1">
      <c r="B132" s="184"/>
      <c r="C132" s="185"/>
      <c r="D132" s="186"/>
      <c r="E132" s="187"/>
      <c r="F132" s="208"/>
      <c r="G132" s="209" t="s">
        <v>108</v>
      </c>
      <c r="H132" s="210">
        <f>SUM(H116:H131)</f>
        <v>0</v>
      </c>
    </row>
    <row r="133" spans="2:8" ht="12">
      <c r="B133" s="90" t="s">
        <v>105</v>
      </c>
      <c r="C133" s="179"/>
      <c r="D133" s="180"/>
      <c r="E133" s="181"/>
      <c r="F133" s="182"/>
      <c r="G133" s="188"/>
      <c r="H133" s="183"/>
    </row>
    <row r="134" spans="2:8" ht="12">
      <c r="B134" s="178"/>
      <c r="C134" s="207" t="s">
        <v>219</v>
      </c>
      <c r="D134" s="180">
        <f>D131</f>
        <v>0</v>
      </c>
      <c r="E134" s="5">
        <v>0</v>
      </c>
      <c r="F134" s="182">
        <f aca="true" t="shared" si="15" ref="F134:F149">D134*E134</f>
        <v>0</v>
      </c>
      <c r="G134" s="158">
        <v>0</v>
      </c>
      <c r="H134" s="183">
        <f aca="true" t="shared" si="16" ref="H134:H149">F134*G134</f>
        <v>0</v>
      </c>
    </row>
    <row r="135" spans="2:8" ht="12">
      <c r="B135" s="178"/>
      <c r="C135" s="207"/>
      <c r="D135" s="180">
        <f aca="true" t="shared" si="17" ref="D135:D149">D134</f>
        <v>0</v>
      </c>
      <c r="E135" s="5">
        <v>0</v>
      </c>
      <c r="F135" s="182">
        <f t="shared" si="15"/>
        <v>0</v>
      </c>
      <c r="G135" s="158">
        <v>0</v>
      </c>
      <c r="H135" s="183">
        <f t="shared" si="16"/>
        <v>0</v>
      </c>
    </row>
    <row r="136" spans="2:8" ht="12">
      <c r="B136" s="178"/>
      <c r="C136" s="207"/>
      <c r="D136" s="180">
        <f t="shared" si="17"/>
        <v>0</v>
      </c>
      <c r="E136" s="5">
        <v>0</v>
      </c>
      <c r="F136" s="182">
        <f t="shared" si="15"/>
        <v>0</v>
      </c>
      <c r="G136" s="158">
        <v>0</v>
      </c>
      <c r="H136" s="183">
        <f t="shared" si="16"/>
        <v>0</v>
      </c>
    </row>
    <row r="137" spans="2:8" ht="12">
      <c r="B137" s="178"/>
      <c r="C137" s="207"/>
      <c r="D137" s="180">
        <f t="shared" si="17"/>
        <v>0</v>
      </c>
      <c r="E137" s="5">
        <v>0</v>
      </c>
      <c r="F137" s="182">
        <f t="shared" si="15"/>
        <v>0</v>
      </c>
      <c r="G137" s="158">
        <v>0</v>
      </c>
      <c r="H137" s="183">
        <f t="shared" si="16"/>
        <v>0</v>
      </c>
    </row>
    <row r="138" spans="2:8" ht="12">
      <c r="B138" s="178"/>
      <c r="C138" s="207"/>
      <c r="D138" s="180">
        <f t="shared" si="17"/>
        <v>0</v>
      </c>
      <c r="E138" s="5">
        <v>0</v>
      </c>
      <c r="F138" s="182">
        <f t="shared" si="15"/>
        <v>0</v>
      </c>
      <c r="G138" s="158">
        <v>0</v>
      </c>
      <c r="H138" s="183">
        <f t="shared" si="16"/>
        <v>0</v>
      </c>
    </row>
    <row r="139" spans="2:8" ht="12">
      <c r="B139" s="178"/>
      <c r="C139" s="207"/>
      <c r="D139" s="180">
        <f t="shared" si="17"/>
        <v>0</v>
      </c>
      <c r="E139" s="5">
        <v>0</v>
      </c>
      <c r="F139" s="182">
        <f t="shared" si="15"/>
        <v>0</v>
      </c>
      <c r="G139" s="158">
        <v>0</v>
      </c>
      <c r="H139" s="183">
        <f t="shared" si="16"/>
        <v>0</v>
      </c>
    </row>
    <row r="140" spans="2:8" ht="12">
      <c r="B140" s="178"/>
      <c r="C140" s="207"/>
      <c r="D140" s="180">
        <f t="shared" si="17"/>
        <v>0</v>
      </c>
      <c r="E140" s="5">
        <v>0</v>
      </c>
      <c r="F140" s="182">
        <f t="shared" si="15"/>
        <v>0</v>
      </c>
      <c r="G140" s="158">
        <v>0</v>
      </c>
      <c r="H140" s="183">
        <f t="shared" si="16"/>
        <v>0</v>
      </c>
    </row>
    <row r="141" spans="2:8" ht="12">
      <c r="B141" s="178"/>
      <c r="C141" s="207"/>
      <c r="D141" s="180">
        <f t="shared" si="17"/>
        <v>0</v>
      </c>
      <c r="E141" s="5">
        <v>0</v>
      </c>
      <c r="F141" s="182">
        <f t="shared" si="15"/>
        <v>0</v>
      </c>
      <c r="G141" s="158">
        <v>0</v>
      </c>
      <c r="H141" s="183">
        <f t="shared" si="16"/>
        <v>0</v>
      </c>
    </row>
    <row r="142" spans="2:8" ht="12">
      <c r="B142" s="178"/>
      <c r="C142" s="207"/>
      <c r="D142" s="180">
        <f t="shared" si="17"/>
        <v>0</v>
      </c>
      <c r="E142" s="5">
        <v>0</v>
      </c>
      <c r="F142" s="182">
        <f t="shared" si="15"/>
        <v>0</v>
      </c>
      <c r="G142" s="158">
        <v>0</v>
      </c>
      <c r="H142" s="183">
        <f t="shared" si="16"/>
        <v>0</v>
      </c>
    </row>
    <row r="143" spans="2:8" ht="12">
      <c r="B143" s="178"/>
      <c r="C143" s="207"/>
      <c r="D143" s="180">
        <f t="shared" si="17"/>
        <v>0</v>
      </c>
      <c r="E143" s="5">
        <v>0</v>
      </c>
      <c r="F143" s="182">
        <f t="shared" si="15"/>
        <v>0</v>
      </c>
      <c r="G143" s="158">
        <v>0</v>
      </c>
      <c r="H143" s="183">
        <f t="shared" si="16"/>
        <v>0</v>
      </c>
    </row>
    <row r="144" spans="2:8" ht="12">
      <c r="B144" s="178"/>
      <c r="C144" s="207"/>
      <c r="D144" s="180">
        <f t="shared" si="17"/>
        <v>0</v>
      </c>
      <c r="E144" s="5">
        <v>0</v>
      </c>
      <c r="F144" s="182">
        <f t="shared" si="15"/>
        <v>0</v>
      </c>
      <c r="G144" s="158">
        <v>0</v>
      </c>
      <c r="H144" s="183">
        <f t="shared" si="16"/>
        <v>0</v>
      </c>
    </row>
    <row r="145" spans="2:8" ht="12">
      <c r="B145" s="178"/>
      <c r="C145" s="207"/>
      <c r="D145" s="180">
        <f t="shared" si="17"/>
        <v>0</v>
      </c>
      <c r="E145" s="5">
        <v>0</v>
      </c>
      <c r="F145" s="182">
        <f t="shared" si="15"/>
        <v>0</v>
      </c>
      <c r="G145" s="158">
        <v>0</v>
      </c>
      <c r="H145" s="183">
        <f t="shared" si="16"/>
        <v>0</v>
      </c>
    </row>
    <row r="146" spans="2:8" ht="12">
      <c r="B146" s="178"/>
      <c r="C146" s="207"/>
      <c r="D146" s="180">
        <f t="shared" si="17"/>
        <v>0</v>
      </c>
      <c r="E146" s="5">
        <v>0</v>
      </c>
      <c r="F146" s="182">
        <f t="shared" si="15"/>
        <v>0</v>
      </c>
      <c r="G146" s="158">
        <v>0</v>
      </c>
      <c r="H146" s="183">
        <f t="shared" si="16"/>
        <v>0</v>
      </c>
    </row>
    <row r="147" spans="2:8" ht="12">
      <c r="B147" s="178"/>
      <c r="C147" s="207"/>
      <c r="D147" s="180">
        <f t="shared" si="17"/>
        <v>0</v>
      </c>
      <c r="E147" s="5">
        <v>0</v>
      </c>
      <c r="F147" s="182">
        <f t="shared" si="15"/>
        <v>0</v>
      </c>
      <c r="G147" s="158">
        <v>0</v>
      </c>
      <c r="H147" s="183">
        <f t="shared" si="16"/>
        <v>0</v>
      </c>
    </row>
    <row r="148" spans="2:8" ht="12">
      <c r="B148" s="178"/>
      <c r="C148" s="207"/>
      <c r="D148" s="180">
        <f t="shared" si="17"/>
        <v>0</v>
      </c>
      <c r="E148" s="5">
        <v>0</v>
      </c>
      <c r="F148" s="182">
        <f t="shared" si="15"/>
        <v>0</v>
      </c>
      <c r="G148" s="158">
        <v>0</v>
      </c>
      <c r="H148" s="183">
        <f t="shared" si="16"/>
        <v>0</v>
      </c>
    </row>
    <row r="149" spans="2:8" ht="12.75" thickBot="1">
      <c r="B149" s="178"/>
      <c r="C149" s="207"/>
      <c r="D149" s="180">
        <f t="shared" si="17"/>
        <v>0</v>
      </c>
      <c r="E149" s="5">
        <v>0</v>
      </c>
      <c r="F149" s="182">
        <f t="shared" si="15"/>
        <v>0</v>
      </c>
      <c r="G149" s="158">
        <v>0</v>
      </c>
      <c r="H149" s="183">
        <f t="shared" si="16"/>
        <v>0</v>
      </c>
    </row>
    <row r="150" spans="2:8" ht="12.75" thickBot="1">
      <c r="B150" s="184"/>
      <c r="C150" s="185"/>
      <c r="D150" s="186"/>
      <c r="E150" s="187"/>
      <c r="F150" s="208"/>
      <c r="G150" s="209" t="s">
        <v>107</v>
      </c>
      <c r="H150" s="210">
        <f>SUM(H134:H149)</f>
        <v>0</v>
      </c>
    </row>
    <row r="151" spans="2:8" ht="12.75" thickBot="1">
      <c r="B151" s="189"/>
      <c r="C151" s="190" t="s">
        <v>166</v>
      </c>
      <c r="D151" s="191">
        <f>+COUNTIF(E116:E149,"&gt;0")</f>
        <v>0</v>
      </c>
      <c r="E151" s="192"/>
      <c r="F151" s="193"/>
      <c r="G151" s="194"/>
      <c r="H151" s="195"/>
    </row>
    <row r="152" spans="2:8" ht="12">
      <c r="B152" s="75"/>
      <c r="C152" s="75"/>
      <c r="D152" s="83"/>
      <c r="E152" s="196" t="s">
        <v>106</v>
      </c>
      <c r="F152" s="197"/>
      <c r="G152" s="85"/>
      <c r="H152" s="198">
        <f>H132+H150</f>
        <v>0</v>
      </c>
    </row>
    <row r="153" spans="2:8" ht="12.75" thickBot="1">
      <c r="B153" s="189"/>
      <c r="C153" s="83"/>
      <c r="D153" s="83"/>
      <c r="E153" s="199"/>
      <c r="F153" s="200"/>
      <c r="G153" s="200"/>
      <c r="H153" s="201"/>
    </row>
    <row r="154" spans="2:8" ht="12">
      <c r="B154" s="189"/>
      <c r="C154" s="83"/>
      <c r="D154" s="83"/>
      <c r="E154" s="202"/>
      <c r="F154" s="194"/>
      <c r="G154" s="194"/>
      <c r="H154" s="203"/>
    </row>
    <row r="155" spans="2:8" ht="12">
      <c r="B155" s="189"/>
      <c r="C155" s="75"/>
      <c r="D155" s="75"/>
      <c r="E155" s="196" t="s">
        <v>113</v>
      </c>
      <c r="F155" s="85"/>
      <c r="G155" s="204">
        <f>Assumptions!$B$14</f>
        <v>0</v>
      </c>
      <c r="H155" s="198">
        <f>G155*H132</f>
        <v>0</v>
      </c>
    </row>
    <row r="156" spans="2:8" ht="12.75" thickBot="1">
      <c r="B156" s="189"/>
      <c r="C156" s="75"/>
      <c r="D156" s="75"/>
      <c r="E156" s="199"/>
      <c r="F156" s="205"/>
      <c r="G156" s="205"/>
      <c r="H156" s="201"/>
    </row>
    <row r="157" spans="2:8" ht="12">
      <c r="B157" s="189"/>
      <c r="C157" s="75"/>
      <c r="D157" s="75"/>
      <c r="E157" s="202"/>
      <c r="F157" s="193"/>
      <c r="G157" s="194"/>
      <c r="H157" s="203"/>
    </row>
    <row r="158" spans="2:8" ht="12">
      <c r="B158" s="189"/>
      <c r="C158" s="75"/>
      <c r="D158" s="75"/>
      <c r="E158" s="196" t="s">
        <v>218</v>
      </c>
      <c r="F158" s="85"/>
      <c r="G158" s="204">
        <f>Assumptions!$B$15</f>
        <v>0</v>
      </c>
      <c r="H158" s="206">
        <f>G158*H150</f>
        <v>0</v>
      </c>
    </row>
    <row r="159" spans="2:8" ht="12.75" thickBot="1">
      <c r="B159" s="189"/>
      <c r="C159" s="75"/>
      <c r="D159" s="75"/>
      <c r="E159" s="199"/>
      <c r="F159" s="205"/>
      <c r="G159" s="205"/>
      <c r="H159" s="201"/>
    </row>
    <row r="160" spans="2:8" ht="12">
      <c r="B160" s="189"/>
      <c r="C160" s="75"/>
      <c r="D160" s="75"/>
      <c r="E160" s="202"/>
      <c r="F160" s="194"/>
      <c r="G160" s="194"/>
      <c r="H160" s="203"/>
    </row>
    <row r="161" spans="2:8" ht="12">
      <c r="B161" s="189"/>
      <c r="C161" s="75"/>
      <c r="D161" s="75"/>
      <c r="E161" s="196" t="s">
        <v>112</v>
      </c>
      <c r="F161" s="85"/>
      <c r="G161" s="85"/>
      <c r="H161" s="198">
        <f>H152+H155+H158</f>
        <v>0</v>
      </c>
    </row>
    <row r="162" spans="2:8" ht="12.75" thickBot="1">
      <c r="B162" s="75"/>
      <c r="C162" s="75"/>
      <c r="D162" s="75"/>
      <c r="E162" s="199"/>
      <c r="F162" s="205"/>
      <c r="G162" s="205"/>
      <c r="H162" s="201"/>
    </row>
    <row r="163" ht="12.75" thickBot="1">
      <c r="H163" s="34" t="s">
        <v>175</v>
      </c>
    </row>
    <row r="164" spans="2:4" ht="12.75" thickBot="1">
      <c r="B164" s="424" t="str">
        <f>Assumptions!E4</f>
        <v>D</v>
      </c>
      <c r="C164" s="425"/>
      <c r="D164" s="426"/>
    </row>
    <row r="165" spans="2:8" ht="12">
      <c r="B165" s="45"/>
      <c r="C165" s="159"/>
      <c r="D165" s="160" t="s">
        <v>152</v>
      </c>
      <c r="E165" s="160" t="s">
        <v>153</v>
      </c>
      <c r="F165" s="160" t="s">
        <v>154</v>
      </c>
      <c r="G165" s="161"/>
      <c r="H165" s="162" t="s">
        <v>155</v>
      </c>
    </row>
    <row r="166" spans="2:8" ht="12">
      <c r="B166" s="163"/>
      <c r="C166" s="164" t="s">
        <v>156</v>
      </c>
      <c r="D166" s="165" t="s">
        <v>157</v>
      </c>
      <c r="E166" s="165" t="s">
        <v>157</v>
      </c>
      <c r="F166" s="165" t="s">
        <v>157</v>
      </c>
      <c r="G166" s="165" t="s">
        <v>158</v>
      </c>
      <c r="H166" s="166" t="s">
        <v>159</v>
      </c>
    </row>
    <row r="167" spans="2:8" ht="12.75" thickBot="1">
      <c r="B167" s="167"/>
      <c r="C167" s="168"/>
      <c r="D167" s="169" t="s">
        <v>160</v>
      </c>
      <c r="E167" s="169" t="s">
        <v>161</v>
      </c>
      <c r="F167" s="169" t="s">
        <v>160</v>
      </c>
      <c r="G167" s="170"/>
      <c r="H167" s="171"/>
    </row>
    <row r="168" spans="2:8" ht="12">
      <c r="B168" s="90" t="s">
        <v>104</v>
      </c>
      <c r="C168" s="172"/>
      <c r="D168" s="173"/>
      <c r="E168" s="174"/>
      <c r="F168" s="175"/>
      <c r="G168" s="176"/>
      <c r="H168" s="177"/>
    </row>
    <row r="169" spans="2:8" ht="12">
      <c r="B169" s="178"/>
      <c r="C169" s="207" t="s">
        <v>219</v>
      </c>
      <c r="D169" s="180">
        <f>Assumptions!$B$7</f>
        <v>0</v>
      </c>
      <c r="E169" s="5">
        <v>0</v>
      </c>
      <c r="F169" s="182">
        <f aca="true" t="shared" si="18" ref="F169:F184">D169*E169</f>
        <v>0</v>
      </c>
      <c r="G169" s="158">
        <v>0</v>
      </c>
      <c r="H169" s="183">
        <f aca="true" t="shared" si="19" ref="H169:H184">F169*G169</f>
        <v>0</v>
      </c>
    </row>
    <row r="170" spans="2:8" ht="12">
      <c r="B170" s="178"/>
      <c r="C170" s="207"/>
      <c r="D170" s="180">
        <f aca="true" t="shared" si="20" ref="D170:D184">D169</f>
        <v>0</v>
      </c>
      <c r="E170" s="5">
        <v>0</v>
      </c>
      <c r="F170" s="182">
        <f t="shared" si="18"/>
        <v>0</v>
      </c>
      <c r="G170" s="158">
        <v>0</v>
      </c>
      <c r="H170" s="183">
        <f t="shared" si="19"/>
        <v>0</v>
      </c>
    </row>
    <row r="171" spans="2:8" ht="12">
      <c r="B171" s="178"/>
      <c r="C171" s="207"/>
      <c r="D171" s="180">
        <f t="shared" si="20"/>
        <v>0</v>
      </c>
      <c r="E171" s="5">
        <v>0</v>
      </c>
      <c r="F171" s="182">
        <f t="shared" si="18"/>
        <v>0</v>
      </c>
      <c r="G171" s="158">
        <v>0</v>
      </c>
      <c r="H171" s="183">
        <f t="shared" si="19"/>
        <v>0</v>
      </c>
    </row>
    <row r="172" spans="2:8" ht="12">
      <c r="B172" s="178"/>
      <c r="C172" s="207"/>
      <c r="D172" s="180">
        <f t="shared" si="20"/>
        <v>0</v>
      </c>
      <c r="E172" s="5">
        <v>0</v>
      </c>
      <c r="F172" s="182">
        <f t="shared" si="18"/>
        <v>0</v>
      </c>
      <c r="G172" s="158">
        <v>0</v>
      </c>
      <c r="H172" s="183">
        <f t="shared" si="19"/>
        <v>0</v>
      </c>
    </row>
    <row r="173" spans="2:8" ht="12">
      <c r="B173" s="178"/>
      <c r="C173" s="207"/>
      <c r="D173" s="180">
        <f t="shared" si="20"/>
        <v>0</v>
      </c>
      <c r="E173" s="5">
        <v>0</v>
      </c>
      <c r="F173" s="182">
        <f t="shared" si="18"/>
        <v>0</v>
      </c>
      <c r="G173" s="158">
        <v>0</v>
      </c>
      <c r="H173" s="183">
        <f t="shared" si="19"/>
        <v>0</v>
      </c>
    </row>
    <row r="174" spans="2:8" ht="12">
      <c r="B174" s="178"/>
      <c r="C174" s="207"/>
      <c r="D174" s="180">
        <f t="shared" si="20"/>
        <v>0</v>
      </c>
      <c r="E174" s="5">
        <v>0</v>
      </c>
      <c r="F174" s="182">
        <f t="shared" si="18"/>
        <v>0</v>
      </c>
      <c r="G174" s="158">
        <v>0</v>
      </c>
      <c r="H174" s="183">
        <f t="shared" si="19"/>
        <v>0</v>
      </c>
    </row>
    <row r="175" spans="2:8" ht="12">
      <c r="B175" s="178"/>
      <c r="C175" s="207"/>
      <c r="D175" s="180">
        <f t="shared" si="20"/>
        <v>0</v>
      </c>
      <c r="E175" s="5">
        <v>0</v>
      </c>
      <c r="F175" s="182">
        <f t="shared" si="18"/>
        <v>0</v>
      </c>
      <c r="G175" s="158">
        <v>0</v>
      </c>
      <c r="H175" s="183">
        <f t="shared" si="19"/>
        <v>0</v>
      </c>
    </row>
    <row r="176" spans="2:8" ht="12">
      <c r="B176" s="178"/>
      <c r="C176" s="207"/>
      <c r="D176" s="180">
        <f t="shared" si="20"/>
        <v>0</v>
      </c>
      <c r="E176" s="5">
        <v>0</v>
      </c>
      <c r="F176" s="182">
        <f t="shared" si="18"/>
        <v>0</v>
      </c>
      <c r="G176" s="158">
        <v>0</v>
      </c>
      <c r="H176" s="183">
        <f t="shared" si="19"/>
        <v>0</v>
      </c>
    </row>
    <row r="177" spans="2:8" ht="12">
      <c r="B177" s="178"/>
      <c r="C177" s="207"/>
      <c r="D177" s="180">
        <f t="shared" si="20"/>
        <v>0</v>
      </c>
      <c r="E177" s="5">
        <v>0</v>
      </c>
      <c r="F177" s="182">
        <f t="shared" si="18"/>
        <v>0</v>
      </c>
      <c r="G177" s="158">
        <v>0</v>
      </c>
      <c r="H177" s="183">
        <f t="shared" si="19"/>
        <v>0</v>
      </c>
    </row>
    <row r="178" spans="2:8" ht="12">
      <c r="B178" s="178"/>
      <c r="C178" s="207"/>
      <c r="D178" s="180">
        <f t="shared" si="20"/>
        <v>0</v>
      </c>
      <c r="E178" s="5">
        <v>0</v>
      </c>
      <c r="F178" s="182">
        <f t="shared" si="18"/>
        <v>0</v>
      </c>
      <c r="G178" s="158">
        <v>0</v>
      </c>
      <c r="H178" s="183">
        <f t="shared" si="19"/>
        <v>0</v>
      </c>
    </row>
    <row r="179" spans="2:8" ht="12">
      <c r="B179" s="178"/>
      <c r="C179" s="207"/>
      <c r="D179" s="180">
        <f t="shared" si="20"/>
        <v>0</v>
      </c>
      <c r="E179" s="5">
        <v>0</v>
      </c>
      <c r="F179" s="182">
        <f t="shared" si="18"/>
        <v>0</v>
      </c>
      <c r="G179" s="158">
        <v>0</v>
      </c>
      <c r="H179" s="183">
        <f t="shared" si="19"/>
        <v>0</v>
      </c>
    </row>
    <row r="180" spans="2:8" ht="12">
      <c r="B180" s="178"/>
      <c r="C180" s="207"/>
      <c r="D180" s="180">
        <f t="shared" si="20"/>
        <v>0</v>
      </c>
      <c r="E180" s="5">
        <v>0</v>
      </c>
      <c r="F180" s="182">
        <f t="shared" si="18"/>
        <v>0</v>
      </c>
      <c r="G180" s="158">
        <v>0</v>
      </c>
      <c r="H180" s="183">
        <f t="shared" si="19"/>
        <v>0</v>
      </c>
    </row>
    <row r="181" spans="2:8" ht="12">
      <c r="B181" s="178"/>
      <c r="C181" s="207"/>
      <c r="D181" s="180">
        <f t="shared" si="20"/>
        <v>0</v>
      </c>
      <c r="E181" s="5">
        <v>0</v>
      </c>
      <c r="F181" s="182">
        <f t="shared" si="18"/>
        <v>0</v>
      </c>
      <c r="G181" s="158">
        <v>0</v>
      </c>
      <c r="H181" s="183">
        <f t="shared" si="19"/>
        <v>0</v>
      </c>
    </row>
    <row r="182" spans="2:8" ht="12">
      <c r="B182" s="178"/>
      <c r="C182" s="207"/>
      <c r="D182" s="180">
        <f t="shared" si="20"/>
        <v>0</v>
      </c>
      <c r="E182" s="5">
        <v>0</v>
      </c>
      <c r="F182" s="182">
        <f t="shared" si="18"/>
        <v>0</v>
      </c>
      <c r="G182" s="158">
        <v>0</v>
      </c>
      <c r="H182" s="183">
        <f t="shared" si="19"/>
        <v>0</v>
      </c>
    </row>
    <row r="183" spans="2:8" ht="12">
      <c r="B183" s="178"/>
      <c r="C183" s="207"/>
      <c r="D183" s="180">
        <f t="shared" si="20"/>
        <v>0</v>
      </c>
      <c r="E183" s="5">
        <v>0</v>
      </c>
      <c r="F183" s="182">
        <f t="shared" si="18"/>
        <v>0</v>
      </c>
      <c r="G183" s="158">
        <v>0</v>
      </c>
      <c r="H183" s="183">
        <f t="shared" si="19"/>
        <v>0</v>
      </c>
    </row>
    <row r="184" spans="2:8" ht="12.75" thickBot="1">
      <c r="B184" s="178"/>
      <c r="C184" s="207"/>
      <c r="D184" s="180">
        <f t="shared" si="20"/>
        <v>0</v>
      </c>
      <c r="E184" s="5">
        <v>0</v>
      </c>
      <c r="F184" s="182">
        <f t="shared" si="18"/>
        <v>0</v>
      </c>
      <c r="G184" s="158">
        <v>0</v>
      </c>
      <c r="H184" s="183">
        <f t="shared" si="19"/>
        <v>0</v>
      </c>
    </row>
    <row r="185" spans="2:8" ht="12.75" thickBot="1">
      <c r="B185" s="184"/>
      <c r="C185" s="185"/>
      <c r="D185" s="186"/>
      <c r="E185" s="187"/>
      <c r="F185" s="208"/>
      <c r="G185" s="209" t="s">
        <v>108</v>
      </c>
      <c r="H185" s="210">
        <f>SUM(H169:H184)</f>
        <v>0</v>
      </c>
    </row>
    <row r="186" spans="2:8" ht="12">
      <c r="B186" s="90" t="s">
        <v>105</v>
      </c>
      <c r="C186" s="179"/>
      <c r="D186" s="180"/>
      <c r="E186" s="181"/>
      <c r="F186" s="182"/>
      <c r="G186" s="188"/>
      <c r="H186" s="183"/>
    </row>
    <row r="187" spans="2:8" ht="12">
      <c r="B187" s="178"/>
      <c r="C187" s="207" t="s">
        <v>219</v>
      </c>
      <c r="D187" s="180">
        <f>D184</f>
        <v>0</v>
      </c>
      <c r="E187" s="5">
        <v>0</v>
      </c>
      <c r="F187" s="182">
        <f aca="true" t="shared" si="21" ref="F187:F202">D187*E187</f>
        <v>0</v>
      </c>
      <c r="G187" s="158">
        <v>0</v>
      </c>
      <c r="H187" s="183">
        <f aca="true" t="shared" si="22" ref="H187:H202">F187*G187</f>
        <v>0</v>
      </c>
    </row>
    <row r="188" spans="2:8" ht="12">
      <c r="B188" s="178"/>
      <c r="C188" s="207"/>
      <c r="D188" s="180">
        <f aca="true" t="shared" si="23" ref="D188:D202">D187</f>
        <v>0</v>
      </c>
      <c r="E188" s="5">
        <v>0</v>
      </c>
      <c r="F188" s="182">
        <f t="shared" si="21"/>
        <v>0</v>
      </c>
      <c r="G188" s="158">
        <v>0</v>
      </c>
      <c r="H188" s="183">
        <f t="shared" si="22"/>
        <v>0</v>
      </c>
    </row>
    <row r="189" spans="2:8" ht="12">
      <c r="B189" s="178"/>
      <c r="C189" s="207"/>
      <c r="D189" s="180">
        <f t="shared" si="23"/>
        <v>0</v>
      </c>
      <c r="E189" s="5">
        <v>0</v>
      </c>
      <c r="F189" s="182">
        <f t="shared" si="21"/>
        <v>0</v>
      </c>
      <c r="G189" s="158">
        <v>0</v>
      </c>
      <c r="H189" s="183">
        <f t="shared" si="22"/>
        <v>0</v>
      </c>
    </row>
    <row r="190" spans="2:8" ht="12">
      <c r="B190" s="178"/>
      <c r="C190" s="207"/>
      <c r="D190" s="180">
        <f t="shared" si="23"/>
        <v>0</v>
      </c>
      <c r="E190" s="5">
        <v>0</v>
      </c>
      <c r="F190" s="182">
        <f t="shared" si="21"/>
        <v>0</v>
      </c>
      <c r="G190" s="158">
        <v>0</v>
      </c>
      <c r="H190" s="183">
        <f t="shared" si="22"/>
        <v>0</v>
      </c>
    </row>
    <row r="191" spans="2:8" ht="12">
      <c r="B191" s="178"/>
      <c r="C191" s="207"/>
      <c r="D191" s="180">
        <f t="shared" si="23"/>
        <v>0</v>
      </c>
      <c r="E191" s="5">
        <v>0</v>
      </c>
      <c r="F191" s="182">
        <f t="shared" si="21"/>
        <v>0</v>
      </c>
      <c r="G191" s="158">
        <v>0</v>
      </c>
      <c r="H191" s="183">
        <f t="shared" si="22"/>
        <v>0</v>
      </c>
    </row>
    <row r="192" spans="2:8" ht="12">
      <c r="B192" s="178"/>
      <c r="C192" s="207"/>
      <c r="D192" s="180">
        <f t="shared" si="23"/>
        <v>0</v>
      </c>
      <c r="E192" s="5">
        <v>0</v>
      </c>
      <c r="F192" s="182">
        <f t="shared" si="21"/>
        <v>0</v>
      </c>
      <c r="G192" s="158">
        <v>0</v>
      </c>
      <c r="H192" s="183">
        <f t="shared" si="22"/>
        <v>0</v>
      </c>
    </row>
    <row r="193" spans="2:8" ht="12">
      <c r="B193" s="178"/>
      <c r="C193" s="207"/>
      <c r="D193" s="180">
        <f t="shared" si="23"/>
        <v>0</v>
      </c>
      <c r="E193" s="5">
        <v>0</v>
      </c>
      <c r="F193" s="182">
        <f t="shared" si="21"/>
        <v>0</v>
      </c>
      <c r="G193" s="158">
        <v>0</v>
      </c>
      <c r="H193" s="183">
        <f t="shared" si="22"/>
        <v>0</v>
      </c>
    </row>
    <row r="194" spans="2:8" ht="12">
      <c r="B194" s="178"/>
      <c r="C194" s="207"/>
      <c r="D194" s="180">
        <f t="shared" si="23"/>
        <v>0</v>
      </c>
      <c r="E194" s="5">
        <v>0</v>
      </c>
      <c r="F194" s="182">
        <f t="shared" si="21"/>
        <v>0</v>
      </c>
      <c r="G194" s="158">
        <v>0</v>
      </c>
      <c r="H194" s="183">
        <f t="shared" si="22"/>
        <v>0</v>
      </c>
    </row>
    <row r="195" spans="2:8" ht="12">
      <c r="B195" s="178"/>
      <c r="C195" s="207"/>
      <c r="D195" s="180">
        <f t="shared" si="23"/>
        <v>0</v>
      </c>
      <c r="E195" s="5">
        <v>0</v>
      </c>
      <c r="F195" s="182">
        <f t="shared" si="21"/>
        <v>0</v>
      </c>
      <c r="G195" s="158">
        <v>0</v>
      </c>
      <c r="H195" s="183">
        <f t="shared" si="22"/>
        <v>0</v>
      </c>
    </row>
    <row r="196" spans="2:8" ht="12">
      <c r="B196" s="178"/>
      <c r="C196" s="207"/>
      <c r="D196" s="180">
        <f t="shared" si="23"/>
        <v>0</v>
      </c>
      <c r="E196" s="5">
        <v>0</v>
      </c>
      <c r="F196" s="182">
        <f t="shared" si="21"/>
        <v>0</v>
      </c>
      <c r="G196" s="158">
        <v>0</v>
      </c>
      <c r="H196" s="183">
        <f t="shared" si="22"/>
        <v>0</v>
      </c>
    </row>
    <row r="197" spans="2:8" ht="12">
      <c r="B197" s="178"/>
      <c r="C197" s="207"/>
      <c r="D197" s="180">
        <f t="shared" si="23"/>
        <v>0</v>
      </c>
      <c r="E197" s="5">
        <v>0</v>
      </c>
      <c r="F197" s="182">
        <f t="shared" si="21"/>
        <v>0</v>
      </c>
      <c r="G197" s="158">
        <v>0</v>
      </c>
      <c r="H197" s="183">
        <f t="shared" si="22"/>
        <v>0</v>
      </c>
    </row>
    <row r="198" spans="2:8" ht="12">
      <c r="B198" s="178"/>
      <c r="C198" s="207"/>
      <c r="D198" s="180">
        <f t="shared" si="23"/>
        <v>0</v>
      </c>
      <c r="E198" s="5">
        <v>0</v>
      </c>
      <c r="F198" s="182">
        <f t="shared" si="21"/>
        <v>0</v>
      </c>
      <c r="G198" s="158">
        <v>0</v>
      </c>
      <c r="H198" s="183">
        <f t="shared" si="22"/>
        <v>0</v>
      </c>
    </row>
    <row r="199" spans="2:8" ht="12">
      <c r="B199" s="178"/>
      <c r="C199" s="207"/>
      <c r="D199" s="180">
        <f t="shared" si="23"/>
        <v>0</v>
      </c>
      <c r="E199" s="5">
        <v>0</v>
      </c>
      <c r="F199" s="182">
        <f t="shared" si="21"/>
        <v>0</v>
      </c>
      <c r="G199" s="158">
        <v>0</v>
      </c>
      <c r="H199" s="183">
        <f t="shared" si="22"/>
        <v>0</v>
      </c>
    </row>
    <row r="200" spans="2:8" ht="12">
      <c r="B200" s="178"/>
      <c r="C200" s="207"/>
      <c r="D200" s="180">
        <f t="shared" si="23"/>
        <v>0</v>
      </c>
      <c r="E200" s="5">
        <v>0</v>
      </c>
      <c r="F200" s="182">
        <f t="shared" si="21"/>
        <v>0</v>
      </c>
      <c r="G200" s="158">
        <v>0</v>
      </c>
      <c r="H200" s="183">
        <f t="shared" si="22"/>
        <v>0</v>
      </c>
    </row>
    <row r="201" spans="2:8" ht="12">
      <c r="B201" s="178"/>
      <c r="C201" s="207"/>
      <c r="D201" s="180">
        <f t="shared" si="23"/>
        <v>0</v>
      </c>
      <c r="E201" s="5">
        <v>0</v>
      </c>
      <c r="F201" s="182">
        <f t="shared" si="21"/>
        <v>0</v>
      </c>
      <c r="G201" s="158">
        <v>0</v>
      </c>
      <c r="H201" s="183">
        <f t="shared" si="22"/>
        <v>0</v>
      </c>
    </row>
    <row r="202" spans="2:8" ht="12.75" thickBot="1">
      <c r="B202" s="178"/>
      <c r="C202" s="207"/>
      <c r="D202" s="180">
        <f t="shared" si="23"/>
        <v>0</v>
      </c>
      <c r="E202" s="5">
        <v>0</v>
      </c>
      <c r="F202" s="182">
        <f t="shared" si="21"/>
        <v>0</v>
      </c>
      <c r="G202" s="158">
        <v>0</v>
      </c>
      <c r="H202" s="183">
        <f t="shared" si="22"/>
        <v>0</v>
      </c>
    </row>
    <row r="203" spans="2:8" ht="12.75" thickBot="1">
      <c r="B203" s="184"/>
      <c r="C203" s="185"/>
      <c r="D203" s="186"/>
      <c r="E203" s="187"/>
      <c r="F203" s="208"/>
      <c r="G203" s="209" t="s">
        <v>107</v>
      </c>
      <c r="H203" s="210">
        <f>SUM(H187:H202)</f>
        <v>0</v>
      </c>
    </row>
    <row r="204" spans="2:8" ht="12.75" thickBot="1">
      <c r="B204" s="189"/>
      <c r="C204" s="190" t="s">
        <v>166</v>
      </c>
      <c r="D204" s="191">
        <f>+COUNTIF(E169:E202,"&gt;0")</f>
        <v>0</v>
      </c>
      <c r="E204" s="192"/>
      <c r="F204" s="193"/>
      <c r="G204" s="194"/>
      <c r="H204" s="195"/>
    </row>
    <row r="205" spans="2:8" ht="12">
      <c r="B205" s="75"/>
      <c r="C205" s="75"/>
      <c r="D205" s="83"/>
      <c r="E205" s="196" t="s">
        <v>106</v>
      </c>
      <c r="F205" s="197"/>
      <c r="G205" s="85"/>
      <c r="H205" s="198">
        <f>H185+H203</f>
        <v>0</v>
      </c>
    </row>
    <row r="206" spans="2:8" ht="12.75" thickBot="1">
      <c r="B206" s="189"/>
      <c r="C206" s="83"/>
      <c r="D206" s="83"/>
      <c r="E206" s="199"/>
      <c r="F206" s="200"/>
      <c r="G206" s="200"/>
      <c r="H206" s="201"/>
    </row>
    <row r="207" spans="2:8" ht="12">
      <c r="B207" s="189"/>
      <c r="C207" s="83"/>
      <c r="D207" s="83"/>
      <c r="E207" s="202"/>
      <c r="F207" s="194"/>
      <c r="G207" s="194"/>
      <c r="H207" s="203"/>
    </row>
    <row r="208" spans="2:8" ht="12">
      <c r="B208" s="189"/>
      <c r="C208" s="75"/>
      <c r="D208" s="75"/>
      <c r="E208" s="196" t="s">
        <v>113</v>
      </c>
      <c r="F208" s="85"/>
      <c r="G208" s="204">
        <f>Assumptions!$B$14</f>
        <v>0</v>
      </c>
      <c r="H208" s="198">
        <f>G208*H185</f>
        <v>0</v>
      </c>
    </row>
    <row r="209" spans="2:8" ht="12.75" thickBot="1">
      <c r="B209" s="189"/>
      <c r="C209" s="75"/>
      <c r="D209" s="75"/>
      <c r="E209" s="199"/>
      <c r="F209" s="205"/>
      <c r="G209" s="205"/>
      <c r="H209" s="201"/>
    </row>
    <row r="210" spans="2:8" ht="12">
      <c r="B210" s="189"/>
      <c r="C210" s="75"/>
      <c r="D210" s="75"/>
      <c r="E210" s="202"/>
      <c r="F210" s="193"/>
      <c r="G210" s="194"/>
      <c r="H210" s="203"/>
    </row>
    <row r="211" spans="2:8" ht="12">
      <c r="B211" s="189"/>
      <c r="C211" s="75"/>
      <c r="D211" s="75"/>
      <c r="E211" s="196" t="s">
        <v>218</v>
      </c>
      <c r="F211" s="85"/>
      <c r="G211" s="204">
        <f>Assumptions!$B$15</f>
        <v>0</v>
      </c>
      <c r="H211" s="206">
        <f>G211*H203</f>
        <v>0</v>
      </c>
    </row>
    <row r="212" spans="2:8" ht="12.75" thickBot="1">
      <c r="B212" s="189"/>
      <c r="C212" s="75"/>
      <c r="D212" s="75"/>
      <c r="E212" s="199"/>
      <c r="F212" s="205"/>
      <c r="G212" s="205"/>
      <c r="H212" s="201"/>
    </row>
    <row r="213" spans="2:8" ht="12">
      <c r="B213" s="189"/>
      <c r="C213" s="75"/>
      <c r="D213" s="75"/>
      <c r="E213" s="202"/>
      <c r="F213" s="194"/>
      <c r="G213" s="194"/>
      <c r="H213" s="203"/>
    </row>
    <row r="214" spans="2:8" ht="12">
      <c r="B214" s="189"/>
      <c r="C214" s="75"/>
      <c r="D214" s="75"/>
      <c r="E214" s="196" t="s">
        <v>112</v>
      </c>
      <c r="F214" s="85"/>
      <c r="G214" s="85"/>
      <c r="H214" s="198">
        <f>H205+H208+H211</f>
        <v>0</v>
      </c>
    </row>
    <row r="215" spans="2:8" ht="12.75" thickBot="1">
      <c r="B215" s="75"/>
      <c r="C215" s="75"/>
      <c r="D215" s="75"/>
      <c r="E215" s="199"/>
      <c r="F215" s="205"/>
      <c r="G215" s="205"/>
      <c r="H215" s="201"/>
    </row>
    <row r="216" ht="12.75" thickBot="1">
      <c r="H216" s="34" t="s">
        <v>175</v>
      </c>
    </row>
    <row r="217" spans="2:4" ht="12.75" thickBot="1">
      <c r="B217" s="424" t="str">
        <f>Assumptions!F4</f>
        <v>E</v>
      </c>
      <c r="C217" s="425"/>
      <c r="D217" s="426"/>
    </row>
    <row r="218" spans="2:8" ht="12">
      <c r="B218" s="45"/>
      <c r="C218" s="159"/>
      <c r="D218" s="160" t="s">
        <v>152</v>
      </c>
      <c r="E218" s="160" t="s">
        <v>153</v>
      </c>
      <c r="F218" s="160" t="s">
        <v>154</v>
      </c>
      <c r="G218" s="161"/>
      <c r="H218" s="162" t="s">
        <v>155</v>
      </c>
    </row>
    <row r="219" spans="2:8" ht="12">
      <c r="B219" s="163"/>
      <c r="C219" s="164" t="s">
        <v>156</v>
      </c>
      <c r="D219" s="165" t="s">
        <v>157</v>
      </c>
      <c r="E219" s="165" t="s">
        <v>157</v>
      </c>
      <c r="F219" s="165" t="s">
        <v>157</v>
      </c>
      <c r="G219" s="165" t="s">
        <v>158</v>
      </c>
      <c r="H219" s="166" t="s">
        <v>159</v>
      </c>
    </row>
    <row r="220" spans="2:8" ht="12.75" thickBot="1">
      <c r="B220" s="167"/>
      <c r="C220" s="168"/>
      <c r="D220" s="169" t="s">
        <v>160</v>
      </c>
      <c r="E220" s="169" t="s">
        <v>161</v>
      </c>
      <c r="F220" s="169" t="s">
        <v>160</v>
      </c>
      <c r="G220" s="170"/>
      <c r="H220" s="171"/>
    </row>
    <row r="221" spans="2:8" ht="12">
      <c r="B221" s="90" t="s">
        <v>104</v>
      </c>
      <c r="C221" s="172"/>
      <c r="D221" s="173"/>
      <c r="E221" s="174"/>
      <c r="F221" s="175"/>
      <c r="G221" s="176"/>
      <c r="H221" s="177"/>
    </row>
    <row r="222" spans="2:8" ht="12">
      <c r="B222" s="178"/>
      <c r="C222" s="207" t="s">
        <v>219</v>
      </c>
      <c r="D222" s="180">
        <f>Assumptions!$B$7</f>
        <v>0</v>
      </c>
      <c r="E222" s="5">
        <v>0</v>
      </c>
      <c r="F222" s="182">
        <f aca="true" t="shared" si="24" ref="F222:F237">D222*E222</f>
        <v>0</v>
      </c>
      <c r="G222" s="158">
        <v>0</v>
      </c>
      <c r="H222" s="183">
        <f aca="true" t="shared" si="25" ref="H222:H237">F222*G222</f>
        <v>0</v>
      </c>
    </row>
    <row r="223" spans="2:8" ht="12">
      <c r="B223" s="178"/>
      <c r="C223" s="207"/>
      <c r="D223" s="180">
        <f aca="true" t="shared" si="26" ref="D223:D237">D222</f>
        <v>0</v>
      </c>
      <c r="E223" s="5">
        <v>0</v>
      </c>
      <c r="F223" s="182">
        <f t="shared" si="24"/>
        <v>0</v>
      </c>
      <c r="G223" s="158">
        <v>0</v>
      </c>
      <c r="H223" s="183">
        <f t="shared" si="25"/>
        <v>0</v>
      </c>
    </row>
    <row r="224" spans="2:8" ht="12">
      <c r="B224" s="178"/>
      <c r="C224" s="207"/>
      <c r="D224" s="180">
        <f t="shared" si="26"/>
        <v>0</v>
      </c>
      <c r="E224" s="5">
        <v>0</v>
      </c>
      <c r="F224" s="182">
        <f t="shared" si="24"/>
        <v>0</v>
      </c>
      <c r="G224" s="158">
        <v>0</v>
      </c>
      <c r="H224" s="183">
        <f t="shared" si="25"/>
        <v>0</v>
      </c>
    </row>
    <row r="225" spans="2:8" ht="12">
      <c r="B225" s="178"/>
      <c r="C225" s="207"/>
      <c r="D225" s="180">
        <f t="shared" si="26"/>
        <v>0</v>
      </c>
      <c r="E225" s="5">
        <v>0</v>
      </c>
      <c r="F225" s="182">
        <f t="shared" si="24"/>
        <v>0</v>
      </c>
      <c r="G225" s="158">
        <v>0</v>
      </c>
      <c r="H225" s="183">
        <f t="shared" si="25"/>
        <v>0</v>
      </c>
    </row>
    <row r="226" spans="2:8" ht="12">
      <c r="B226" s="178"/>
      <c r="C226" s="207"/>
      <c r="D226" s="180">
        <f t="shared" si="26"/>
        <v>0</v>
      </c>
      <c r="E226" s="5">
        <v>0</v>
      </c>
      <c r="F226" s="182">
        <f t="shared" si="24"/>
        <v>0</v>
      </c>
      <c r="G226" s="158">
        <v>0</v>
      </c>
      <c r="H226" s="183">
        <f t="shared" si="25"/>
        <v>0</v>
      </c>
    </row>
    <row r="227" spans="2:8" ht="12">
      <c r="B227" s="178"/>
      <c r="C227" s="207"/>
      <c r="D227" s="180">
        <f t="shared" si="26"/>
        <v>0</v>
      </c>
      <c r="E227" s="5">
        <v>0</v>
      </c>
      <c r="F227" s="182">
        <f t="shared" si="24"/>
        <v>0</v>
      </c>
      <c r="G227" s="158">
        <v>0</v>
      </c>
      <c r="H227" s="183">
        <f t="shared" si="25"/>
        <v>0</v>
      </c>
    </row>
    <row r="228" spans="2:8" ht="12">
      <c r="B228" s="178"/>
      <c r="C228" s="207"/>
      <c r="D228" s="180">
        <f t="shared" si="26"/>
        <v>0</v>
      </c>
      <c r="E228" s="5">
        <v>0</v>
      </c>
      <c r="F228" s="182">
        <f t="shared" si="24"/>
        <v>0</v>
      </c>
      <c r="G228" s="158">
        <v>0</v>
      </c>
      <c r="H228" s="183">
        <f t="shared" si="25"/>
        <v>0</v>
      </c>
    </row>
    <row r="229" spans="2:8" ht="12">
      <c r="B229" s="178"/>
      <c r="C229" s="207"/>
      <c r="D229" s="180">
        <f t="shared" si="26"/>
        <v>0</v>
      </c>
      <c r="E229" s="5">
        <v>0</v>
      </c>
      <c r="F229" s="182">
        <f t="shared" si="24"/>
        <v>0</v>
      </c>
      <c r="G229" s="158">
        <v>0</v>
      </c>
      <c r="H229" s="183">
        <f t="shared" si="25"/>
        <v>0</v>
      </c>
    </row>
    <row r="230" spans="2:8" ht="12">
      <c r="B230" s="178"/>
      <c r="C230" s="207"/>
      <c r="D230" s="180">
        <f t="shared" si="26"/>
        <v>0</v>
      </c>
      <c r="E230" s="5">
        <v>0</v>
      </c>
      <c r="F230" s="182">
        <f t="shared" si="24"/>
        <v>0</v>
      </c>
      <c r="G230" s="158">
        <v>0</v>
      </c>
      <c r="H230" s="183">
        <f t="shared" si="25"/>
        <v>0</v>
      </c>
    </row>
    <row r="231" spans="2:8" ht="12">
      <c r="B231" s="178"/>
      <c r="C231" s="207"/>
      <c r="D231" s="180">
        <f t="shared" si="26"/>
        <v>0</v>
      </c>
      <c r="E231" s="5">
        <v>0</v>
      </c>
      <c r="F231" s="182">
        <f t="shared" si="24"/>
        <v>0</v>
      </c>
      <c r="G231" s="158">
        <v>0</v>
      </c>
      <c r="H231" s="183">
        <f t="shared" si="25"/>
        <v>0</v>
      </c>
    </row>
    <row r="232" spans="2:8" ht="12">
      <c r="B232" s="178"/>
      <c r="C232" s="207"/>
      <c r="D232" s="180">
        <f t="shared" si="26"/>
        <v>0</v>
      </c>
      <c r="E232" s="5">
        <v>0</v>
      </c>
      <c r="F232" s="182">
        <f t="shared" si="24"/>
        <v>0</v>
      </c>
      <c r="G232" s="158">
        <v>0</v>
      </c>
      <c r="H232" s="183">
        <f t="shared" si="25"/>
        <v>0</v>
      </c>
    </row>
    <row r="233" spans="2:8" ht="12">
      <c r="B233" s="178"/>
      <c r="C233" s="207"/>
      <c r="D233" s="180">
        <f t="shared" si="26"/>
        <v>0</v>
      </c>
      <c r="E233" s="5">
        <v>0</v>
      </c>
      <c r="F233" s="182">
        <f t="shared" si="24"/>
        <v>0</v>
      </c>
      <c r="G233" s="158">
        <v>0</v>
      </c>
      <c r="H233" s="183">
        <f t="shared" si="25"/>
        <v>0</v>
      </c>
    </row>
    <row r="234" spans="2:8" ht="12">
      <c r="B234" s="178"/>
      <c r="C234" s="207"/>
      <c r="D234" s="180">
        <f t="shared" si="26"/>
        <v>0</v>
      </c>
      <c r="E234" s="5">
        <v>0</v>
      </c>
      <c r="F234" s="182">
        <f t="shared" si="24"/>
        <v>0</v>
      </c>
      <c r="G234" s="158">
        <v>0</v>
      </c>
      <c r="H234" s="183">
        <f t="shared" si="25"/>
        <v>0</v>
      </c>
    </row>
    <row r="235" spans="2:8" ht="12">
      <c r="B235" s="178"/>
      <c r="C235" s="207"/>
      <c r="D235" s="180">
        <f t="shared" si="26"/>
        <v>0</v>
      </c>
      <c r="E235" s="5">
        <v>0</v>
      </c>
      <c r="F235" s="182">
        <f t="shared" si="24"/>
        <v>0</v>
      </c>
      <c r="G235" s="158">
        <v>0</v>
      </c>
      <c r="H235" s="183">
        <f t="shared" si="25"/>
        <v>0</v>
      </c>
    </row>
    <row r="236" spans="2:8" ht="12">
      <c r="B236" s="178"/>
      <c r="C236" s="207"/>
      <c r="D236" s="180">
        <f t="shared" si="26"/>
        <v>0</v>
      </c>
      <c r="E236" s="5">
        <v>0</v>
      </c>
      <c r="F236" s="182">
        <f t="shared" si="24"/>
        <v>0</v>
      </c>
      <c r="G236" s="158">
        <v>0</v>
      </c>
      <c r="H236" s="183">
        <f t="shared" si="25"/>
        <v>0</v>
      </c>
    </row>
    <row r="237" spans="2:8" ht="12.75" thickBot="1">
      <c r="B237" s="178"/>
      <c r="C237" s="207"/>
      <c r="D237" s="180">
        <f t="shared" si="26"/>
        <v>0</v>
      </c>
      <c r="E237" s="5">
        <v>0</v>
      </c>
      <c r="F237" s="182">
        <f t="shared" si="24"/>
        <v>0</v>
      </c>
      <c r="G237" s="158">
        <v>0</v>
      </c>
      <c r="H237" s="183">
        <f t="shared" si="25"/>
        <v>0</v>
      </c>
    </row>
    <row r="238" spans="2:8" ht="12.75" thickBot="1">
      <c r="B238" s="184"/>
      <c r="C238" s="185"/>
      <c r="D238" s="186"/>
      <c r="E238" s="187"/>
      <c r="F238" s="208"/>
      <c r="G238" s="209" t="s">
        <v>108</v>
      </c>
      <c r="H238" s="210">
        <f>SUM(H222:H237)</f>
        <v>0</v>
      </c>
    </row>
    <row r="239" spans="2:8" ht="12">
      <c r="B239" s="90" t="s">
        <v>105</v>
      </c>
      <c r="C239" s="179"/>
      <c r="D239" s="180"/>
      <c r="E239" s="181"/>
      <c r="F239" s="182"/>
      <c r="G239" s="188"/>
      <c r="H239" s="183"/>
    </row>
    <row r="240" spans="2:8" ht="12">
      <c r="B240" s="178"/>
      <c r="C240" s="207" t="s">
        <v>219</v>
      </c>
      <c r="D240" s="180">
        <f>D237</f>
        <v>0</v>
      </c>
      <c r="E240" s="5">
        <v>0</v>
      </c>
      <c r="F240" s="182">
        <f aca="true" t="shared" si="27" ref="F240:F255">D240*E240</f>
        <v>0</v>
      </c>
      <c r="G240" s="158">
        <v>0</v>
      </c>
      <c r="H240" s="183">
        <f aca="true" t="shared" si="28" ref="H240:H255">F240*G240</f>
        <v>0</v>
      </c>
    </row>
    <row r="241" spans="2:8" ht="12">
      <c r="B241" s="178"/>
      <c r="C241" s="207"/>
      <c r="D241" s="180">
        <f aca="true" t="shared" si="29" ref="D241:D255">D240</f>
        <v>0</v>
      </c>
      <c r="E241" s="5">
        <v>0</v>
      </c>
      <c r="F241" s="182">
        <f t="shared" si="27"/>
        <v>0</v>
      </c>
      <c r="G241" s="158">
        <v>0</v>
      </c>
      <c r="H241" s="183">
        <f t="shared" si="28"/>
        <v>0</v>
      </c>
    </row>
    <row r="242" spans="2:8" ht="12">
      <c r="B242" s="178"/>
      <c r="C242" s="207"/>
      <c r="D242" s="180">
        <f t="shared" si="29"/>
        <v>0</v>
      </c>
      <c r="E242" s="5">
        <v>0</v>
      </c>
      <c r="F242" s="182">
        <f t="shared" si="27"/>
        <v>0</v>
      </c>
      <c r="G242" s="158">
        <v>0</v>
      </c>
      <c r="H242" s="183">
        <f t="shared" si="28"/>
        <v>0</v>
      </c>
    </row>
    <row r="243" spans="2:8" ht="12">
      <c r="B243" s="178"/>
      <c r="C243" s="207"/>
      <c r="D243" s="180">
        <f t="shared" si="29"/>
        <v>0</v>
      </c>
      <c r="E243" s="5">
        <v>0</v>
      </c>
      <c r="F243" s="182">
        <f t="shared" si="27"/>
        <v>0</v>
      </c>
      <c r="G243" s="158">
        <v>0</v>
      </c>
      <c r="H243" s="183">
        <f t="shared" si="28"/>
        <v>0</v>
      </c>
    </row>
    <row r="244" spans="2:8" ht="12">
      <c r="B244" s="178"/>
      <c r="C244" s="207"/>
      <c r="D244" s="180">
        <f t="shared" si="29"/>
        <v>0</v>
      </c>
      <c r="E244" s="5">
        <v>0</v>
      </c>
      <c r="F244" s="182">
        <f t="shared" si="27"/>
        <v>0</v>
      </c>
      <c r="G244" s="158">
        <v>0</v>
      </c>
      <c r="H244" s="183">
        <f t="shared" si="28"/>
        <v>0</v>
      </c>
    </row>
    <row r="245" spans="2:8" ht="12">
      <c r="B245" s="178"/>
      <c r="C245" s="207"/>
      <c r="D245" s="180">
        <f t="shared" si="29"/>
        <v>0</v>
      </c>
      <c r="E245" s="5">
        <v>0</v>
      </c>
      <c r="F245" s="182">
        <f t="shared" si="27"/>
        <v>0</v>
      </c>
      <c r="G245" s="158">
        <v>0</v>
      </c>
      <c r="H245" s="183">
        <f t="shared" si="28"/>
        <v>0</v>
      </c>
    </row>
    <row r="246" spans="2:8" ht="12">
      <c r="B246" s="178"/>
      <c r="C246" s="207"/>
      <c r="D246" s="180">
        <f t="shared" si="29"/>
        <v>0</v>
      </c>
      <c r="E246" s="5">
        <v>0</v>
      </c>
      <c r="F246" s="182">
        <f t="shared" si="27"/>
        <v>0</v>
      </c>
      <c r="G246" s="158">
        <v>0</v>
      </c>
      <c r="H246" s="183">
        <f t="shared" si="28"/>
        <v>0</v>
      </c>
    </row>
    <row r="247" spans="2:8" ht="12">
      <c r="B247" s="178"/>
      <c r="C247" s="207"/>
      <c r="D247" s="180">
        <f t="shared" si="29"/>
        <v>0</v>
      </c>
      <c r="E247" s="5">
        <v>0</v>
      </c>
      <c r="F247" s="182">
        <f t="shared" si="27"/>
        <v>0</v>
      </c>
      <c r="G247" s="158">
        <v>0</v>
      </c>
      <c r="H247" s="183">
        <f t="shared" si="28"/>
        <v>0</v>
      </c>
    </row>
    <row r="248" spans="2:8" ht="12">
      <c r="B248" s="178"/>
      <c r="C248" s="207"/>
      <c r="D248" s="180">
        <f t="shared" si="29"/>
        <v>0</v>
      </c>
      <c r="E248" s="5">
        <v>0</v>
      </c>
      <c r="F248" s="182">
        <f t="shared" si="27"/>
        <v>0</v>
      </c>
      <c r="G248" s="158">
        <v>0</v>
      </c>
      <c r="H248" s="183">
        <f t="shared" si="28"/>
        <v>0</v>
      </c>
    </row>
    <row r="249" spans="2:8" ht="12">
      <c r="B249" s="178"/>
      <c r="C249" s="207"/>
      <c r="D249" s="180">
        <f t="shared" si="29"/>
        <v>0</v>
      </c>
      <c r="E249" s="5">
        <v>0</v>
      </c>
      <c r="F249" s="182">
        <f t="shared" si="27"/>
        <v>0</v>
      </c>
      <c r="G249" s="158">
        <v>0</v>
      </c>
      <c r="H249" s="183">
        <f t="shared" si="28"/>
        <v>0</v>
      </c>
    </row>
    <row r="250" spans="2:8" ht="12">
      <c r="B250" s="178"/>
      <c r="C250" s="207"/>
      <c r="D250" s="180">
        <f t="shared" si="29"/>
        <v>0</v>
      </c>
      <c r="E250" s="5">
        <v>0</v>
      </c>
      <c r="F250" s="182">
        <f t="shared" si="27"/>
        <v>0</v>
      </c>
      <c r="G250" s="158">
        <v>0</v>
      </c>
      <c r="H250" s="183">
        <f t="shared" si="28"/>
        <v>0</v>
      </c>
    </row>
    <row r="251" spans="2:8" ht="12">
      <c r="B251" s="178"/>
      <c r="C251" s="207"/>
      <c r="D251" s="180">
        <f t="shared" si="29"/>
        <v>0</v>
      </c>
      <c r="E251" s="5">
        <v>0</v>
      </c>
      <c r="F251" s="182">
        <f t="shared" si="27"/>
        <v>0</v>
      </c>
      <c r="G251" s="158">
        <v>0</v>
      </c>
      <c r="H251" s="183">
        <f t="shared" si="28"/>
        <v>0</v>
      </c>
    </row>
    <row r="252" spans="2:8" ht="12">
      <c r="B252" s="178"/>
      <c r="C252" s="207"/>
      <c r="D252" s="180">
        <f t="shared" si="29"/>
        <v>0</v>
      </c>
      <c r="E252" s="5">
        <v>0</v>
      </c>
      <c r="F252" s="182">
        <f t="shared" si="27"/>
        <v>0</v>
      </c>
      <c r="G252" s="158">
        <v>0</v>
      </c>
      <c r="H252" s="183">
        <f t="shared" si="28"/>
        <v>0</v>
      </c>
    </row>
    <row r="253" spans="2:8" ht="12">
      <c r="B253" s="178"/>
      <c r="C253" s="207"/>
      <c r="D253" s="180">
        <f t="shared" si="29"/>
        <v>0</v>
      </c>
      <c r="E253" s="5">
        <v>0</v>
      </c>
      <c r="F253" s="182">
        <f t="shared" si="27"/>
        <v>0</v>
      </c>
      <c r="G253" s="158">
        <v>0</v>
      </c>
      <c r="H253" s="183">
        <f t="shared" si="28"/>
        <v>0</v>
      </c>
    </row>
    <row r="254" spans="2:8" ht="12">
      <c r="B254" s="178"/>
      <c r="C254" s="207"/>
      <c r="D254" s="180">
        <f t="shared" si="29"/>
        <v>0</v>
      </c>
      <c r="E254" s="5">
        <v>0</v>
      </c>
      <c r="F254" s="182">
        <f t="shared" si="27"/>
        <v>0</v>
      </c>
      <c r="G254" s="158">
        <v>0</v>
      </c>
      <c r="H254" s="183">
        <f t="shared" si="28"/>
        <v>0</v>
      </c>
    </row>
    <row r="255" spans="2:8" ht="12.75" thickBot="1">
      <c r="B255" s="178"/>
      <c r="C255" s="207"/>
      <c r="D255" s="180">
        <f t="shared" si="29"/>
        <v>0</v>
      </c>
      <c r="E255" s="5">
        <v>0</v>
      </c>
      <c r="F255" s="182">
        <f t="shared" si="27"/>
        <v>0</v>
      </c>
      <c r="G255" s="158">
        <v>0</v>
      </c>
      <c r="H255" s="183">
        <f t="shared" si="28"/>
        <v>0</v>
      </c>
    </row>
    <row r="256" spans="2:8" ht="12.75" thickBot="1">
      <c r="B256" s="184"/>
      <c r="C256" s="185"/>
      <c r="D256" s="186"/>
      <c r="E256" s="187"/>
      <c r="F256" s="208"/>
      <c r="G256" s="209" t="s">
        <v>107</v>
      </c>
      <c r="H256" s="210">
        <f>SUM(H240:H255)</f>
        <v>0</v>
      </c>
    </row>
    <row r="257" spans="2:8" ht="12.75" thickBot="1">
      <c r="B257" s="189"/>
      <c r="C257" s="190" t="s">
        <v>166</v>
      </c>
      <c r="D257" s="191">
        <f>+COUNTIF(E222:E255,"&gt;0")</f>
        <v>0</v>
      </c>
      <c r="E257" s="192"/>
      <c r="F257" s="193"/>
      <c r="G257" s="194"/>
      <c r="H257" s="195"/>
    </row>
    <row r="258" spans="2:8" ht="12">
      <c r="B258" s="75"/>
      <c r="C258" s="75"/>
      <c r="D258" s="83"/>
      <c r="E258" s="196" t="s">
        <v>106</v>
      </c>
      <c r="F258" s="197"/>
      <c r="G258" s="85"/>
      <c r="H258" s="198">
        <f>H238+H256</f>
        <v>0</v>
      </c>
    </row>
    <row r="259" spans="2:8" ht="12.75" thickBot="1">
      <c r="B259" s="189"/>
      <c r="C259" s="83"/>
      <c r="D259" s="83"/>
      <c r="E259" s="199"/>
      <c r="F259" s="200"/>
      <c r="G259" s="200"/>
      <c r="H259" s="201"/>
    </row>
    <row r="260" spans="2:8" ht="12">
      <c r="B260" s="189"/>
      <c r="C260" s="83"/>
      <c r="D260" s="83"/>
      <c r="E260" s="202"/>
      <c r="F260" s="194"/>
      <c r="G260" s="194"/>
      <c r="H260" s="203"/>
    </row>
    <row r="261" spans="2:8" ht="12">
      <c r="B261" s="189"/>
      <c r="C261" s="75"/>
      <c r="D261" s="75"/>
      <c r="E261" s="196" t="s">
        <v>113</v>
      </c>
      <c r="F261" s="85"/>
      <c r="G261" s="204">
        <f>Assumptions!$B$14</f>
        <v>0</v>
      </c>
      <c r="H261" s="198">
        <f>G261*H238</f>
        <v>0</v>
      </c>
    </row>
    <row r="262" spans="2:8" ht="12.75" thickBot="1">
      <c r="B262" s="189"/>
      <c r="C262" s="75"/>
      <c r="D262" s="75"/>
      <c r="E262" s="199"/>
      <c r="F262" s="205"/>
      <c r="G262" s="205"/>
      <c r="H262" s="201"/>
    </row>
    <row r="263" spans="2:8" ht="12">
      <c r="B263" s="189"/>
      <c r="C263" s="75"/>
      <c r="D263" s="75"/>
      <c r="E263" s="202"/>
      <c r="F263" s="193"/>
      <c r="G263" s="194"/>
      <c r="H263" s="203"/>
    </row>
    <row r="264" spans="2:8" ht="12">
      <c r="B264" s="189"/>
      <c r="C264" s="75"/>
      <c r="D264" s="75"/>
      <c r="E264" s="196" t="s">
        <v>218</v>
      </c>
      <c r="F264" s="85"/>
      <c r="G264" s="204">
        <f>Assumptions!$B$15</f>
        <v>0</v>
      </c>
      <c r="H264" s="206">
        <f>G264*H256</f>
        <v>0</v>
      </c>
    </row>
    <row r="265" spans="2:8" ht="12.75" thickBot="1">
      <c r="B265" s="189"/>
      <c r="C265" s="75"/>
      <c r="D265" s="75"/>
      <c r="E265" s="199"/>
      <c r="F265" s="205"/>
      <c r="G265" s="205"/>
      <c r="H265" s="201"/>
    </row>
    <row r="266" spans="2:8" ht="12">
      <c r="B266" s="189"/>
      <c r="C266" s="75"/>
      <c r="D266" s="75"/>
      <c r="E266" s="202"/>
      <c r="F266" s="194"/>
      <c r="G266" s="194"/>
      <c r="H266" s="203"/>
    </row>
    <row r="267" spans="2:8" ht="12">
      <c r="B267" s="189"/>
      <c r="C267" s="75"/>
      <c r="D267" s="75"/>
      <c r="E267" s="196" t="s">
        <v>112</v>
      </c>
      <c r="F267" s="85"/>
      <c r="G267" s="85"/>
      <c r="H267" s="198">
        <f>H258+H261+H264</f>
        <v>0</v>
      </c>
    </row>
    <row r="268" spans="2:8" ht="12.75" thickBot="1">
      <c r="B268" s="75"/>
      <c r="C268" s="75"/>
      <c r="D268" s="75"/>
      <c r="E268" s="199"/>
      <c r="F268" s="205"/>
      <c r="G268" s="205"/>
      <c r="H268" s="201"/>
    </row>
    <row r="269" ht="12.75" thickBot="1">
      <c r="H269" s="34" t="s">
        <v>175</v>
      </c>
    </row>
    <row r="270" spans="2:4" ht="12.75" thickBot="1">
      <c r="B270" s="424" t="str">
        <f>Assumptions!G4</f>
        <v>F</v>
      </c>
      <c r="C270" s="425"/>
      <c r="D270" s="426"/>
    </row>
    <row r="271" spans="2:8" ht="12">
      <c r="B271" s="45"/>
      <c r="C271" s="159"/>
      <c r="D271" s="160" t="s">
        <v>152</v>
      </c>
      <c r="E271" s="160" t="s">
        <v>153</v>
      </c>
      <c r="F271" s="160" t="s">
        <v>154</v>
      </c>
      <c r="G271" s="161"/>
      <c r="H271" s="162" t="s">
        <v>155</v>
      </c>
    </row>
    <row r="272" spans="2:8" ht="12">
      <c r="B272" s="163"/>
      <c r="C272" s="164" t="s">
        <v>156</v>
      </c>
      <c r="D272" s="165" t="s">
        <v>157</v>
      </c>
      <c r="E272" s="165" t="s">
        <v>157</v>
      </c>
      <c r="F272" s="165" t="s">
        <v>157</v>
      </c>
      <c r="G272" s="165" t="s">
        <v>158</v>
      </c>
      <c r="H272" s="166" t="s">
        <v>159</v>
      </c>
    </row>
    <row r="273" spans="2:8" ht="12.75" thickBot="1">
      <c r="B273" s="167"/>
      <c r="C273" s="168"/>
      <c r="D273" s="169" t="s">
        <v>160</v>
      </c>
      <c r="E273" s="169" t="s">
        <v>161</v>
      </c>
      <c r="F273" s="169" t="s">
        <v>160</v>
      </c>
      <c r="G273" s="170"/>
      <c r="H273" s="171"/>
    </row>
    <row r="274" spans="2:8" ht="12">
      <c r="B274" s="90" t="s">
        <v>104</v>
      </c>
      <c r="C274" s="172"/>
      <c r="D274" s="173"/>
      <c r="E274" s="174"/>
      <c r="F274" s="175"/>
      <c r="G274" s="176"/>
      <c r="H274" s="177"/>
    </row>
    <row r="275" spans="2:8" ht="12">
      <c r="B275" s="178"/>
      <c r="C275" s="207" t="s">
        <v>219</v>
      </c>
      <c r="D275" s="180">
        <f>Assumptions!$B$7</f>
        <v>0</v>
      </c>
      <c r="E275" s="5">
        <v>0</v>
      </c>
      <c r="F275" s="182">
        <f aca="true" t="shared" si="30" ref="F275:F290">D275*E275</f>
        <v>0</v>
      </c>
      <c r="G275" s="158">
        <v>0</v>
      </c>
      <c r="H275" s="183">
        <f aca="true" t="shared" si="31" ref="H275:H290">F275*G275</f>
        <v>0</v>
      </c>
    </row>
    <row r="276" spans="2:8" ht="12">
      <c r="B276" s="178"/>
      <c r="C276" s="207"/>
      <c r="D276" s="180">
        <f aca="true" t="shared" si="32" ref="D276:D290">D275</f>
        <v>0</v>
      </c>
      <c r="E276" s="5">
        <v>0</v>
      </c>
      <c r="F276" s="182">
        <f t="shared" si="30"/>
        <v>0</v>
      </c>
      <c r="G276" s="158">
        <v>0</v>
      </c>
      <c r="H276" s="183">
        <f t="shared" si="31"/>
        <v>0</v>
      </c>
    </row>
    <row r="277" spans="2:8" ht="12">
      <c r="B277" s="178"/>
      <c r="C277" s="207"/>
      <c r="D277" s="180">
        <f t="shared" si="32"/>
        <v>0</v>
      </c>
      <c r="E277" s="5">
        <v>0</v>
      </c>
      <c r="F277" s="182">
        <f t="shared" si="30"/>
        <v>0</v>
      </c>
      <c r="G277" s="158">
        <v>0</v>
      </c>
      <c r="H277" s="183">
        <f t="shared" si="31"/>
        <v>0</v>
      </c>
    </row>
    <row r="278" spans="2:8" ht="12">
      <c r="B278" s="178"/>
      <c r="C278" s="207"/>
      <c r="D278" s="180">
        <f t="shared" si="32"/>
        <v>0</v>
      </c>
      <c r="E278" s="5">
        <v>0</v>
      </c>
      <c r="F278" s="182">
        <f t="shared" si="30"/>
        <v>0</v>
      </c>
      <c r="G278" s="158">
        <v>0</v>
      </c>
      <c r="H278" s="183">
        <f t="shared" si="31"/>
        <v>0</v>
      </c>
    </row>
    <row r="279" spans="2:8" ht="12">
      <c r="B279" s="178"/>
      <c r="C279" s="207"/>
      <c r="D279" s="180">
        <f t="shared" si="32"/>
        <v>0</v>
      </c>
      <c r="E279" s="5">
        <v>0</v>
      </c>
      <c r="F279" s="182">
        <f t="shared" si="30"/>
        <v>0</v>
      </c>
      <c r="G279" s="158">
        <v>0</v>
      </c>
      <c r="H279" s="183">
        <f t="shared" si="31"/>
        <v>0</v>
      </c>
    </row>
    <row r="280" spans="2:8" ht="12">
      <c r="B280" s="178"/>
      <c r="C280" s="207"/>
      <c r="D280" s="180">
        <f t="shared" si="32"/>
        <v>0</v>
      </c>
      <c r="E280" s="5">
        <v>0</v>
      </c>
      <c r="F280" s="182">
        <f t="shared" si="30"/>
        <v>0</v>
      </c>
      <c r="G280" s="158">
        <v>0</v>
      </c>
      <c r="H280" s="183">
        <f t="shared" si="31"/>
        <v>0</v>
      </c>
    </row>
    <row r="281" spans="2:8" ht="12">
      <c r="B281" s="178"/>
      <c r="C281" s="207"/>
      <c r="D281" s="180">
        <f t="shared" si="32"/>
        <v>0</v>
      </c>
      <c r="E281" s="5">
        <v>0</v>
      </c>
      <c r="F281" s="182">
        <f t="shared" si="30"/>
        <v>0</v>
      </c>
      <c r="G281" s="158">
        <v>0</v>
      </c>
      <c r="H281" s="183">
        <f t="shared" si="31"/>
        <v>0</v>
      </c>
    </row>
    <row r="282" spans="2:8" ht="12">
      <c r="B282" s="178"/>
      <c r="C282" s="207"/>
      <c r="D282" s="180">
        <f t="shared" si="32"/>
        <v>0</v>
      </c>
      <c r="E282" s="5">
        <v>0</v>
      </c>
      <c r="F282" s="182">
        <f t="shared" si="30"/>
        <v>0</v>
      </c>
      <c r="G282" s="158">
        <v>0</v>
      </c>
      <c r="H282" s="183">
        <f t="shared" si="31"/>
        <v>0</v>
      </c>
    </row>
    <row r="283" spans="2:8" ht="12">
      <c r="B283" s="178"/>
      <c r="C283" s="207"/>
      <c r="D283" s="180">
        <f t="shared" si="32"/>
        <v>0</v>
      </c>
      <c r="E283" s="5">
        <v>0</v>
      </c>
      <c r="F283" s="182">
        <f t="shared" si="30"/>
        <v>0</v>
      </c>
      <c r="G283" s="158">
        <v>0</v>
      </c>
      <c r="H283" s="183">
        <f t="shared" si="31"/>
        <v>0</v>
      </c>
    </row>
    <row r="284" spans="2:8" ht="12">
      <c r="B284" s="178"/>
      <c r="C284" s="207"/>
      <c r="D284" s="180">
        <f t="shared" si="32"/>
        <v>0</v>
      </c>
      <c r="E284" s="5">
        <v>0</v>
      </c>
      <c r="F284" s="182">
        <f t="shared" si="30"/>
        <v>0</v>
      </c>
      <c r="G284" s="158">
        <v>0</v>
      </c>
      <c r="H284" s="183">
        <f t="shared" si="31"/>
        <v>0</v>
      </c>
    </row>
    <row r="285" spans="2:8" ht="12">
      <c r="B285" s="178"/>
      <c r="C285" s="207"/>
      <c r="D285" s="180">
        <f t="shared" si="32"/>
        <v>0</v>
      </c>
      <c r="E285" s="5">
        <v>0</v>
      </c>
      <c r="F285" s="182">
        <f t="shared" si="30"/>
        <v>0</v>
      </c>
      <c r="G285" s="158">
        <v>0</v>
      </c>
      <c r="H285" s="183">
        <f t="shared" si="31"/>
        <v>0</v>
      </c>
    </row>
    <row r="286" spans="2:8" ht="12">
      <c r="B286" s="178"/>
      <c r="C286" s="207"/>
      <c r="D286" s="180">
        <f t="shared" si="32"/>
        <v>0</v>
      </c>
      <c r="E286" s="5">
        <v>0</v>
      </c>
      <c r="F286" s="182">
        <f t="shared" si="30"/>
        <v>0</v>
      </c>
      <c r="G286" s="158">
        <v>0</v>
      </c>
      <c r="H286" s="183">
        <f t="shared" si="31"/>
        <v>0</v>
      </c>
    </row>
    <row r="287" spans="2:8" ht="12">
      <c r="B287" s="178"/>
      <c r="C287" s="207"/>
      <c r="D287" s="180">
        <f t="shared" si="32"/>
        <v>0</v>
      </c>
      <c r="E287" s="5">
        <v>0</v>
      </c>
      <c r="F287" s="182">
        <f t="shared" si="30"/>
        <v>0</v>
      </c>
      <c r="G287" s="158">
        <v>0</v>
      </c>
      <c r="H287" s="183">
        <f t="shared" si="31"/>
        <v>0</v>
      </c>
    </row>
    <row r="288" spans="2:8" ht="12">
      <c r="B288" s="178"/>
      <c r="C288" s="207"/>
      <c r="D288" s="180">
        <f t="shared" si="32"/>
        <v>0</v>
      </c>
      <c r="E288" s="5">
        <v>0</v>
      </c>
      <c r="F288" s="182">
        <f t="shared" si="30"/>
        <v>0</v>
      </c>
      <c r="G288" s="158">
        <v>0</v>
      </c>
      <c r="H288" s="183">
        <f t="shared" si="31"/>
        <v>0</v>
      </c>
    </row>
    <row r="289" spans="2:8" ht="12">
      <c r="B289" s="178"/>
      <c r="C289" s="207"/>
      <c r="D289" s="180">
        <f t="shared" si="32"/>
        <v>0</v>
      </c>
      <c r="E289" s="5">
        <v>0</v>
      </c>
      <c r="F289" s="182">
        <f t="shared" si="30"/>
        <v>0</v>
      </c>
      <c r="G289" s="158">
        <v>0</v>
      </c>
      <c r="H289" s="183">
        <f t="shared" si="31"/>
        <v>0</v>
      </c>
    </row>
    <row r="290" spans="2:8" ht="12.75" thickBot="1">
      <c r="B290" s="178"/>
      <c r="C290" s="207"/>
      <c r="D290" s="180">
        <f t="shared" si="32"/>
        <v>0</v>
      </c>
      <c r="E290" s="5">
        <v>0</v>
      </c>
      <c r="F290" s="182">
        <f t="shared" si="30"/>
        <v>0</v>
      </c>
      <c r="G290" s="158">
        <v>0</v>
      </c>
      <c r="H290" s="183">
        <f t="shared" si="31"/>
        <v>0</v>
      </c>
    </row>
    <row r="291" spans="2:8" ht="12.75" thickBot="1">
      <c r="B291" s="184"/>
      <c r="C291" s="185"/>
      <c r="D291" s="186"/>
      <c r="E291" s="187"/>
      <c r="F291" s="208"/>
      <c r="G291" s="209" t="s">
        <v>108</v>
      </c>
      <c r="H291" s="210">
        <f>SUM(H275:H290)</f>
        <v>0</v>
      </c>
    </row>
    <row r="292" spans="2:8" ht="12">
      <c r="B292" s="90" t="s">
        <v>105</v>
      </c>
      <c r="C292" s="179"/>
      <c r="D292" s="180"/>
      <c r="E292" s="181"/>
      <c r="F292" s="182"/>
      <c r="G292" s="188"/>
      <c r="H292" s="183"/>
    </row>
    <row r="293" spans="2:8" ht="12">
      <c r="B293" s="178"/>
      <c r="C293" s="207" t="s">
        <v>219</v>
      </c>
      <c r="D293" s="180">
        <f>D290</f>
        <v>0</v>
      </c>
      <c r="E293" s="5">
        <v>0</v>
      </c>
      <c r="F293" s="182">
        <f aca="true" t="shared" si="33" ref="F293:F308">D293*E293</f>
        <v>0</v>
      </c>
      <c r="G293" s="158">
        <v>0</v>
      </c>
      <c r="H293" s="183">
        <f aca="true" t="shared" si="34" ref="H293:H308">F293*G293</f>
        <v>0</v>
      </c>
    </row>
    <row r="294" spans="2:8" ht="12">
      <c r="B294" s="178"/>
      <c r="C294" s="207"/>
      <c r="D294" s="180">
        <f aca="true" t="shared" si="35" ref="D294:D308">D293</f>
        <v>0</v>
      </c>
      <c r="E294" s="5">
        <v>0</v>
      </c>
      <c r="F294" s="182">
        <f t="shared" si="33"/>
        <v>0</v>
      </c>
      <c r="G294" s="158">
        <v>0</v>
      </c>
      <c r="H294" s="183">
        <f t="shared" si="34"/>
        <v>0</v>
      </c>
    </row>
    <row r="295" spans="2:8" ht="12">
      <c r="B295" s="178"/>
      <c r="C295" s="207"/>
      <c r="D295" s="180">
        <f t="shared" si="35"/>
        <v>0</v>
      </c>
      <c r="E295" s="5">
        <v>0</v>
      </c>
      <c r="F295" s="182">
        <f t="shared" si="33"/>
        <v>0</v>
      </c>
      <c r="G295" s="158">
        <v>0</v>
      </c>
      <c r="H295" s="183">
        <f t="shared" si="34"/>
        <v>0</v>
      </c>
    </row>
    <row r="296" spans="2:8" ht="12">
      <c r="B296" s="178"/>
      <c r="C296" s="207"/>
      <c r="D296" s="180">
        <f t="shared" si="35"/>
        <v>0</v>
      </c>
      <c r="E296" s="5">
        <v>0</v>
      </c>
      <c r="F296" s="182">
        <f t="shared" si="33"/>
        <v>0</v>
      </c>
      <c r="G296" s="158">
        <v>0</v>
      </c>
      <c r="H296" s="183">
        <f t="shared" si="34"/>
        <v>0</v>
      </c>
    </row>
    <row r="297" spans="2:8" ht="12">
      <c r="B297" s="178"/>
      <c r="C297" s="207"/>
      <c r="D297" s="180">
        <f t="shared" si="35"/>
        <v>0</v>
      </c>
      <c r="E297" s="5">
        <v>0</v>
      </c>
      <c r="F297" s="182">
        <f t="shared" si="33"/>
        <v>0</v>
      </c>
      <c r="G297" s="158">
        <v>0</v>
      </c>
      <c r="H297" s="183">
        <f t="shared" si="34"/>
        <v>0</v>
      </c>
    </row>
    <row r="298" spans="2:8" ht="12">
      <c r="B298" s="178"/>
      <c r="C298" s="207"/>
      <c r="D298" s="180">
        <f t="shared" si="35"/>
        <v>0</v>
      </c>
      <c r="E298" s="5">
        <v>0</v>
      </c>
      <c r="F298" s="182">
        <f t="shared" si="33"/>
        <v>0</v>
      </c>
      <c r="G298" s="158">
        <v>0</v>
      </c>
      <c r="H298" s="183">
        <f t="shared" si="34"/>
        <v>0</v>
      </c>
    </row>
    <row r="299" spans="2:8" ht="12">
      <c r="B299" s="178"/>
      <c r="C299" s="207"/>
      <c r="D299" s="180">
        <f t="shared" si="35"/>
        <v>0</v>
      </c>
      <c r="E299" s="5">
        <v>0</v>
      </c>
      <c r="F299" s="182">
        <f t="shared" si="33"/>
        <v>0</v>
      </c>
      <c r="G299" s="158">
        <v>0</v>
      </c>
      <c r="H299" s="183">
        <f t="shared" si="34"/>
        <v>0</v>
      </c>
    </row>
    <row r="300" spans="2:8" ht="12">
      <c r="B300" s="178"/>
      <c r="C300" s="207"/>
      <c r="D300" s="180">
        <f t="shared" si="35"/>
        <v>0</v>
      </c>
      <c r="E300" s="5">
        <v>0</v>
      </c>
      <c r="F300" s="182">
        <f t="shared" si="33"/>
        <v>0</v>
      </c>
      <c r="G300" s="158">
        <v>0</v>
      </c>
      <c r="H300" s="183">
        <f t="shared" si="34"/>
        <v>0</v>
      </c>
    </row>
    <row r="301" spans="2:8" ht="12">
      <c r="B301" s="178"/>
      <c r="C301" s="207"/>
      <c r="D301" s="180">
        <f t="shared" si="35"/>
        <v>0</v>
      </c>
      <c r="E301" s="5">
        <v>0</v>
      </c>
      <c r="F301" s="182">
        <f t="shared" si="33"/>
        <v>0</v>
      </c>
      <c r="G301" s="158">
        <v>0</v>
      </c>
      <c r="H301" s="183">
        <f t="shared" si="34"/>
        <v>0</v>
      </c>
    </row>
    <row r="302" spans="2:8" ht="12">
      <c r="B302" s="178"/>
      <c r="C302" s="207"/>
      <c r="D302" s="180">
        <f t="shared" si="35"/>
        <v>0</v>
      </c>
      <c r="E302" s="5">
        <v>0</v>
      </c>
      <c r="F302" s="182">
        <f t="shared" si="33"/>
        <v>0</v>
      </c>
      <c r="G302" s="158">
        <v>0</v>
      </c>
      <c r="H302" s="183">
        <f t="shared" si="34"/>
        <v>0</v>
      </c>
    </row>
    <row r="303" spans="2:8" ht="12">
      <c r="B303" s="178"/>
      <c r="C303" s="207"/>
      <c r="D303" s="180">
        <f t="shared" si="35"/>
        <v>0</v>
      </c>
      <c r="E303" s="5">
        <v>0</v>
      </c>
      <c r="F303" s="182">
        <f t="shared" si="33"/>
        <v>0</v>
      </c>
      <c r="G303" s="158">
        <v>0</v>
      </c>
      <c r="H303" s="183">
        <f t="shared" si="34"/>
        <v>0</v>
      </c>
    </row>
    <row r="304" spans="2:8" ht="12">
      <c r="B304" s="178"/>
      <c r="C304" s="207"/>
      <c r="D304" s="180">
        <f t="shared" si="35"/>
        <v>0</v>
      </c>
      <c r="E304" s="5">
        <v>0</v>
      </c>
      <c r="F304" s="182">
        <f t="shared" si="33"/>
        <v>0</v>
      </c>
      <c r="G304" s="158">
        <v>0</v>
      </c>
      <c r="H304" s="183">
        <f t="shared" si="34"/>
        <v>0</v>
      </c>
    </row>
    <row r="305" spans="2:8" ht="12">
      <c r="B305" s="178"/>
      <c r="C305" s="207"/>
      <c r="D305" s="180">
        <f t="shared" si="35"/>
        <v>0</v>
      </c>
      <c r="E305" s="5">
        <v>0</v>
      </c>
      <c r="F305" s="182">
        <f t="shared" si="33"/>
        <v>0</v>
      </c>
      <c r="G305" s="158">
        <v>0</v>
      </c>
      <c r="H305" s="183">
        <f t="shared" si="34"/>
        <v>0</v>
      </c>
    </row>
    <row r="306" spans="2:8" ht="12">
      <c r="B306" s="178"/>
      <c r="C306" s="207"/>
      <c r="D306" s="180">
        <f t="shared" si="35"/>
        <v>0</v>
      </c>
      <c r="E306" s="5">
        <v>0</v>
      </c>
      <c r="F306" s="182">
        <f t="shared" si="33"/>
        <v>0</v>
      </c>
      <c r="G306" s="158">
        <v>0</v>
      </c>
      <c r="H306" s="183">
        <f t="shared" si="34"/>
        <v>0</v>
      </c>
    </row>
    <row r="307" spans="2:8" ht="12">
      <c r="B307" s="178"/>
      <c r="C307" s="207"/>
      <c r="D307" s="180">
        <f t="shared" si="35"/>
        <v>0</v>
      </c>
      <c r="E307" s="5">
        <v>0</v>
      </c>
      <c r="F307" s="182">
        <f t="shared" si="33"/>
        <v>0</v>
      </c>
      <c r="G307" s="158">
        <v>0</v>
      </c>
      <c r="H307" s="183">
        <f t="shared" si="34"/>
        <v>0</v>
      </c>
    </row>
    <row r="308" spans="2:8" ht="12.75" thickBot="1">
      <c r="B308" s="178"/>
      <c r="C308" s="207"/>
      <c r="D308" s="180">
        <f t="shared" si="35"/>
        <v>0</v>
      </c>
      <c r="E308" s="5">
        <v>0</v>
      </c>
      <c r="F308" s="182">
        <f t="shared" si="33"/>
        <v>0</v>
      </c>
      <c r="G308" s="158">
        <v>0</v>
      </c>
      <c r="H308" s="183">
        <f t="shared" si="34"/>
        <v>0</v>
      </c>
    </row>
    <row r="309" spans="2:8" ht="12.75" thickBot="1">
      <c r="B309" s="184"/>
      <c r="C309" s="185"/>
      <c r="D309" s="186"/>
      <c r="E309" s="187"/>
      <c r="F309" s="208"/>
      <c r="G309" s="209" t="s">
        <v>107</v>
      </c>
      <c r="H309" s="210">
        <f>SUM(H293:H308)</f>
        <v>0</v>
      </c>
    </row>
    <row r="310" spans="2:8" ht="12.75" thickBot="1">
      <c r="B310" s="189"/>
      <c r="C310" s="190" t="s">
        <v>166</v>
      </c>
      <c r="D310" s="191">
        <f>+COUNTIF(E275:E308,"&gt;0")</f>
        <v>0</v>
      </c>
      <c r="E310" s="192"/>
      <c r="F310" s="193"/>
      <c r="G310" s="194"/>
      <c r="H310" s="195"/>
    </row>
    <row r="311" spans="2:8" ht="12">
      <c r="B311" s="75"/>
      <c r="C311" s="75"/>
      <c r="D311" s="83"/>
      <c r="E311" s="196" t="s">
        <v>106</v>
      </c>
      <c r="F311" s="197"/>
      <c r="G311" s="85"/>
      <c r="H311" s="198">
        <f>H291+H309</f>
        <v>0</v>
      </c>
    </row>
    <row r="312" spans="2:8" ht="12.75" thickBot="1">
      <c r="B312" s="189"/>
      <c r="C312" s="83"/>
      <c r="D312" s="83"/>
      <c r="E312" s="199"/>
      <c r="F312" s="200"/>
      <c r="G312" s="200"/>
      <c r="H312" s="201"/>
    </row>
    <row r="313" spans="2:8" ht="12">
      <c r="B313" s="189"/>
      <c r="C313" s="83"/>
      <c r="D313" s="83"/>
      <c r="E313" s="202"/>
      <c r="F313" s="194"/>
      <c r="G313" s="194"/>
      <c r="H313" s="203"/>
    </row>
    <row r="314" spans="2:8" ht="12">
      <c r="B314" s="189"/>
      <c r="C314" s="75"/>
      <c r="D314" s="75"/>
      <c r="E314" s="196" t="s">
        <v>113</v>
      </c>
      <c r="F314" s="85"/>
      <c r="G314" s="204">
        <f>Assumptions!$B$14</f>
        <v>0</v>
      </c>
      <c r="H314" s="198">
        <f>G314*H291</f>
        <v>0</v>
      </c>
    </row>
    <row r="315" spans="2:8" ht="12.75" thickBot="1">
      <c r="B315" s="189"/>
      <c r="C315" s="75"/>
      <c r="D315" s="75"/>
      <c r="E315" s="199"/>
      <c r="F315" s="205"/>
      <c r="G315" s="205"/>
      <c r="H315" s="201"/>
    </row>
    <row r="316" spans="2:8" ht="12">
      <c r="B316" s="189"/>
      <c r="C316" s="75"/>
      <c r="D316" s="75"/>
      <c r="E316" s="202"/>
      <c r="F316" s="193"/>
      <c r="G316" s="194"/>
      <c r="H316" s="203"/>
    </row>
    <row r="317" spans="2:8" ht="12">
      <c r="B317" s="189"/>
      <c r="C317" s="75"/>
      <c r="D317" s="75"/>
      <c r="E317" s="196" t="s">
        <v>218</v>
      </c>
      <c r="F317" s="85"/>
      <c r="G317" s="204">
        <f>Assumptions!$B$15</f>
        <v>0</v>
      </c>
      <c r="H317" s="206">
        <f>G317*H309</f>
        <v>0</v>
      </c>
    </row>
    <row r="318" spans="2:8" ht="12.75" thickBot="1">
      <c r="B318" s="189"/>
      <c r="C318" s="75"/>
      <c r="D318" s="75"/>
      <c r="E318" s="199"/>
      <c r="F318" s="205"/>
      <c r="G318" s="205"/>
      <c r="H318" s="201"/>
    </row>
    <row r="319" spans="2:8" ht="12">
      <c r="B319" s="189"/>
      <c r="C319" s="75"/>
      <c r="D319" s="75"/>
      <c r="E319" s="202"/>
      <c r="F319" s="194"/>
      <c r="G319" s="194"/>
      <c r="H319" s="203"/>
    </row>
    <row r="320" spans="2:8" ht="12">
      <c r="B320" s="189"/>
      <c r="C320" s="75"/>
      <c r="D320" s="75"/>
      <c r="E320" s="196" t="s">
        <v>112</v>
      </c>
      <c r="F320" s="85"/>
      <c r="G320" s="85"/>
      <c r="H320" s="198">
        <f>H311+H314+H317</f>
        <v>0</v>
      </c>
    </row>
    <row r="321" spans="2:8" ht="12.75" thickBot="1">
      <c r="B321" s="75"/>
      <c r="C321" s="75"/>
      <c r="D321" s="75"/>
      <c r="E321" s="199"/>
      <c r="F321" s="205"/>
      <c r="G321" s="205"/>
      <c r="H321" s="201"/>
    </row>
    <row r="322" ht="12.75" thickBot="1">
      <c r="H322" s="34" t="s">
        <v>175</v>
      </c>
    </row>
    <row r="323" spans="2:4" ht="12.75" thickBot="1">
      <c r="B323" s="424" t="str">
        <f>Assumptions!H4</f>
        <v>G</v>
      </c>
      <c r="C323" s="425"/>
      <c r="D323" s="426"/>
    </row>
    <row r="324" spans="2:8" ht="12">
      <c r="B324" s="45"/>
      <c r="C324" s="159"/>
      <c r="D324" s="160" t="s">
        <v>152</v>
      </c>
      <c r="E324" s="160" t="s">
        <v>153</v>
      </c>
      <c r="F324" s="160" t="s">
        <v>154</v>
      </c>
      <c r="G324" s="161"/>
      <c r="H324" s="162" t="s">
        <v>155</v>
      </c>
    </row>
    <row r="325" spans="2:8" ht="12">
      <c r="B325" s="163"/>
      <c r="C325" s="164" t="s">
        <v>156</v>
      </c>
      <c r="D325" s="165" t="s">
        <v>157</v>
      </c>
      <c r="E325" s="165" t="s">
        <v>157</v>
      </c>
      <c r="F325" s="165" t="s">
        <v>157</v>
      </c>
      <c r="G325" s="165" t="s">
        <v>158</v>
      </c>
      <c r="H325" s="166" t="s">
        <v>159</v>
      </c>
    </row>
    <row r="326" spans="2:8" ht="12.75" thickBot="1">
      <c r="B326" s="167"/>
      <c r="C326" s="168"/>
      <c r="D326" s="169" t="s">
        <v>160</v>
      </c>
      <c r="E326" s="169" t="s">
        <v>161</v>
      </c>
      <c r="F326" s="169" t="s">
        <v>160</v>
      </c>
      <c r="G326" s="170"/>
      <c r="H326" s="171"/>
    </row>
    <row r="327" spans="2:8" ht="12">
      <c r="B327" s="90" t="s">
        <v>104</v>
      </c>
      <c r="C327" s="172"/>
      <c r="D327" s="173"/>
      <c r="E327" s="174"/>
      <c r="F327" s="175"/>
      <c r="G327" s="176"/>
      <c r="H327" s="177"/>
    </row>
    <row r="328" spans="2:8" ht="12">
      <c r="B328" s="178"/>
      <c r="C328" s="207" t="s">
        <v>219</v>
      </c>
      <c r="D328" s="180">
        <f>Assumptions!$B$7</f>
        <v>0</v>
      </c>
      <c r="E328" s="5">
        <v>0</v>
      </c>
      <c r="F328" s="182">
        <f aca="true" t="shared" si="36" ref="F328:F343">D328*E328</f>
        <v>0</v>
      </c>
      <c r="G328" s="158">
        <v>0</v>
      </c>
      <c r="H328" s="183">
        <f aca="true" t="shared" si="37" ref="H328:H343">F328*G328</f>
        <v>0</v>
      </c>
    </row>
    <row r="329" spans="2:8" ht="12">
      <c r="B329" s="178"/>
      <c r="C329" s="207"/>
      <c r="D329" s="180">
        <f aca="true" t="shared" si="38" ref="D329:D343">D328</f>
        <v>0</v>
      </c>
      <c r="E329" s="5">
        <v>0</v>
      </c>
      <c r="F329" s="182">
        <f t="shared" si="36"/>
        <v>0</v>
      </c>
      <c r="G329" s="158">
        <v>0</v>
      </c>
      <c r="H329" s="183">
        <f t="shared" si="37"/>
        <v>0</v>
      </c>
    </row>
    <row r="330" spans="2:8" ht="12">
      <c r="B330" s="178"/>
      <c r="C330" s="207"/>
      <c r="D330" s="180">
        <f t="shared" si="38"/>
        <v>0</v>
      </c>
      <c r="E330" s="5">
        <v>0</v>
      </c>
      <c r="F330" s="182">
        <f t="shared" si="36"/>
        <v>0</v>
      </c>
      <c r="G330" s="158">
        <v>0</v>
      </c>
      <c r="H330" s="183">
        <f t="shared" si="37"/>
        <v>0</v>
      </c>
    </row>
    <row r="331" spans="2:8" ht="12">
      <c r="B331" s="178"/>
      <c r="C331" s="207"/>
      <c r="D331" s="180">
        <f t="shared" si="38"/>
        <v>0</v>
      </c>
      <c r="E331" s="5">
        <v>0</v>
      </c>
      <c r="F331" s="182">
        <f t="shared" si="36"/>
        <v>0</v>
      </c>
      <c r="G331" s="158">
        <v>0</v>
      </c>
      <c r="H331" s="183">
        <f t="shared" si="37"/>
        <v>0</v>
      </c>
    </row>
    <row r="332" spans="2:8" ht="12">
      <c r="B332" s="178"/>
      <c r="C332" s="207"/>
      <c r="D332" s="180">
        <f t="shared" si="38"/>
        <v>0</v>
      </c>
      <c r="E332" s="5">
        <v>0</v>
      </c>
      <c r="F332" s="182">
        <f t="shared" si="36"/>
        <v>0</v>
      </c>
      <c r="G332" s="158">
        <v>0</v>
      </c>
      <c r="H332" s="183">
        <f t="shared" si="37"/>
        <v>0</v>
      </c>
    </row>
    <row r="333" spans="2:8" ht="12">
      <c r="B333" s="178"/>
      <c r="C333" s="207"/>
      <c r="D333" s="180">
        <f t="shared" si="38"/>
        <v>0</v>
      </c>
      <c r="E333" s="5">
        <v>0</v>
      </c>
      <c r="F333" s="182">
        <f t="shared" si="36"/>
        <v>0</v>
      </c>
      <c r="G333" s="158">
        <v>0</v>
      </c>
      <c r="H333" s="183">
        <f t="shared" si="37"/>
        <v>0</v>
      </c>
    </row>
    <row r="334" spans="2:8" ht="12">
      <c r="B334" s="178"/>
      <c r="C334" s="207"/>
      <c r="D334" s="180">
        <f t="shared" si="38"/>
        <v>0</v>
      </c>
      <c r="E334" s="5">
        <v>0</v>
      </c>
      <c r="F334" s="182">
        <f t="shared" si="36"/>
        <v>0</v>
      </c>
      <c r="G334" s="158">
        <v>0</v>
      </c>
      <c r="H334" s="183">
        <f t="shared" si="37"/>
        <v>0</v>
      </c>
    </row>
    <row r="335" spans="2:8" ht="12">
      <c r="B335" s="178"/>
      <c r="C335" s="207"/>
      <c r="D335" s="180">
        <f t="shared" si="38"/>
        <v>0</v>
      </c>
      <c r="E335" s="5">
        <v>0</v>
      </c>
      <c r="F335" s="182">
        <f t="shared" si="36"/>
        <v>0</v>
      </c>
      <c r="G335" s="158">
        <v>0</v>
      </c>
      <c r="H335" s="183">
        <f t="shared" si="37"/>
        <v>0</v>
      </c>
    </row>
    <row r="336" spans="2:8" ht="12">
      <c r="B336" s="178"/>
      <c r="C336" s="207"/>
      <c r="D336" s="180">
        <f t="shared" si="38"/>
        <v>0</v>
      </c>
      <c r="E336" s="5">
        <v>0</v>
      </c>
      <c r="F336" s="182">
        <f t="shared" si="36"/>
        <v>0</v>
      </c>
      <c r="G336" s="158">
        <v>0</v>
      </c>
      <c r="H336" s="183">
        <f t="shared" si="37"/>
        <v>0</v>
      </c>
    </row>
    <row r="337" spans="2:8" ht="12">
      <c r="B337" s="178"/>
      <c r="C337" s="207"/>
      <c r="D337" s="180">
        <f t="shared" si="38"/>
        <v>0</v>
      </c>
      <c r="E337" s="5">
        <v>0</v>
      </c>
      <c r="F337" s="182">
        <f t="shared" si="36"/>
        <v>0</v>
      </c>
      <c r="G337" s="158">
        <v>0</v>
      </c>
      <c r="H337" s="183">
        <f t="shared" si="37"/>
        <v>0</v>
      </c>
    </row>
    <row r="338" spans="2:8" ht="12">
      <c r="B338" s="178"/>
      <c r="C338" s="207"/>
      <c r="D338" s="180">
        <f t="shared" si="38"/>
        <v>0</v>
      </c>
      <c r="E338" s="5">
        <v>0</v>
      </c>
      <c r="F338" s="182">
        <f t="shared" si="36"/>
        <v>0</v>
      </c>
      <c r="G338" s="158">
        <v>0</v>
      </c>
      <c r="H338" s="183">
        <f t="shared" si="37"/>
        <v>0</v>
      </c>
    </row>
    <row r="339" spans="2:8" ht="12">
      <c r="B339" s="178"/>
      <c r="C339" s="207"/>
      <c r="D339" s="180">
        <f t="shared" si="38"/>
        <v>0</v>
      </c>
      <c r="E339" s="5">
        <v>0</v>
      </c>
      <c r="F339" s="182">
        <f t="shared" si="36"/>
        <v>0</v>
      </c>
      <c r="G339" s="158">
        <v>0</v>
      </c>
      <c r="H339" s="183">
        <f t="shared" si="37"/>
        <v>0</v>
      </c>
    </row>
    <row r="340" spans="2:8" ht="12">
      <c r="B340" s="178"/>
      <c r="C340" s="207"/>
      <c r="D340" s="180">
        <f t="shared" si="38"/>
        <v>0</v>
      </c>
      <c r="E340" s="5">
        <v>0</v>
      </c>
      <c r="F340" s="182">
        <f t="shared" si="36"/>
        <v>0</v>
      </c>
      <c r="G340" s="158">
        <v>0</v>
      </c>
      <c r="H340" s="183">
        <f t="shared" si="37"/>
        <v>0</v>
      </c>
    </row>
    <row r="341" spans="2:8" ht="12">
      <c r="B341" s="178"/>
      <c r="C341" s="207"/>
      <c r="D341" s="180">
        <f t="shared" si="38"/>
        <v>0</v>
      </c>
      <c r="E341" s="5">
        <v>0</v>
      </c>
      <c r="F341" s="182">
        <f t="shared" si="36"/>
        <v>0</v>
      </c>
      <c r="G341" s="158">
        <v>0</v>
      </c>
      <c r="H341" s="183">
        <f t="shared" si="37"/>
        <v>0</v>
      </c>
    </row>
    <row r="342" spans="2:8" ht="12">
      <c r="B342" s="178"/>
      <c r="C342" s="207"/>
      <c r="D342" s="180">
        <f t="shared" si="38"/>
        <v>0</v>
      </c>
      <c r="E342" s="5">
        <v>0</v>
      </c>
      <c r="F342" s="182">
        <f t="shared" si="36"/>
        <v>0</v>
      </c>
      <c r="G342" s="158">
        <v>0</v>
      </c>
      <c r="H342" s="183">
        <f t="shared" si="37"/>
        <v>0</v>
      </c>
    </row>
    <row r="343" spans="2:8" ht="12.75" thickBot="1">
      <c r="B343" s="178"/>
      <c r="C343" s="207"/>
      <c r="D343" s="180">
        <f t="shared" si="38"/>
        <v>0</v>
      </c>
      <c r="E343" s="5">
        <v>0</v>
      </c>
      <c r="F343" s="182">
        <f t="shared" si="36"/>
        <v>0</v>
      </c>
      <c r="G343" s="158">
        <v>0</v>
      </c>
      <c r="H343" s="183">
        <f t="shared" si="37"/>
        <v>0</v>
      </c>
    </row>
    <row r="344" spans="2:8" ht="12.75" thickBot="1">
      <c r="B344" s="184"/>
      <c r="C344" s="185"/>
      <c r="D344" s="186"/>
      <c r="E344" s="187"/>
      <c r="F344" s="208"/>
      <c r="G344" s="209" t="s">
        <v>108</v>
      </c>
      <c r="H344" s="210">
        <f>SUM(H328:H343)</f>
        <v>0</v>
      </c>
    </row>
    <row r="345" spans="2:8" ht="12">
      <c r="B345" s="90" t="s">
        <v>105</v>
      </c>
      <c r="C345" s="179"/>
      <c r="D345" s="180"/>
      <c r="E345" s="181"/>
      <c r="F345" s="182"/>
      <c r="G345" s="188"/>
      <c r="H345" s="183"/>
    </row>
    <row r="346" spans="2:8" ht="12">
      <c r="B346" s="178"/>
      <c r="C346" s="207" t="s">
        <v>219</v>
      </c>
      <c r="D346" s="180">
        <f>D343</f>
        <v>0</v>
      </c>
      <c r="E346" s="5">
        <v>0</v>
      </c>
      <c r="F346" s="182">
        <f aca="true" t="shared" si="39" ref="F346:F361">D346*E346</f>
        <v>0</v>
      </c>
      <c r="G346" s="158">
        <v>0</v>
      </c>
      <c r="H346" s="183">
        <f aca="true" t="shared" si="40" ref="H346:H361">F346*G346</f>
        <v>0</v>
      </c>
    </row>
    <row r="347" spans="2:8" ht="12">
      <c r="B347" s="178"/>
      <c r="C347" s="207"/>
      <c r="D347" s="180">
        <f aca="true" t="shared" si="41" ref="D347:D361">D346</f>
        <v>0</v>
      </c>
      <c r="E347" s="5">
        <v>0</v>
      </c>
      <c r="F347" s="182">
        <f t="shared" si="39"/>
        <v>0</v>
      </c>
      <c r="G347" s="158">
        <v>0</v>
      </c>
      <c r="H347" s="183">
        <f t="shared" si="40"/>
        <v>0</v>
      </c>
    </row>
    <row r="348" spans="2:8" ht="12">
      <c r="B348" s="178"/>
      <c r="C348" s="207"/>
      <c r="D348" s="180">
        <f t="shared" si="41"/>
        <v>0</v>
      </c>
      <c r="E348" s="5">
        <v>0</v>
      </c>
      <c r="F348" s="182">
        <f t="shared" si="39"/>
        <v>0</v>
      </c>
      <c r="G348" s="158">
        <v>0</v>
      </c>
      <c r="H348" s="183">
        <f t="shared" si="40"/>
        <v>0</v>
      </c>
    </row>
    <row r="349" spans="2:8" ht="12">
      <c r="B349" s="178"/>
      <c r="C349" s="207"/>
      <c r="D349" s="180">
        <f t="shared" si="41"/>
        <v>0</v>
      </c>
      <c r="E349" s="5">
        <v>0</v>
      </c>
      <c r="F349" s="182">
        <f t="shared" si="39"/>
        <v>0</v>
      </c>
      <c r="G349" s="158">
        <v>0</v>
      </c>
      <c r="H349" s="183">
        <f t="shared" si="40"/>
        <v>0</v>
      </c>
    </row>
    <row r="350" spans="2:8" ht="12">
      <c r="B350" s="178"/>
      <c r="C350" s="207"/>
      <c r="D350" s="180">
        <f t="shared" si="41"/>
        <v>0</v>
      </c>
      <c r="E350" s="5">
        <v>0</v>
      </c>
      <c r="F350" s="182">
        <f t="shared" si="39"/>
        <v>0</v>
      </c>
      <c r="G350" s="158">
        <v>0</v>
      </c>
      <c r="H350" s="183">
        <f t="shared" si="40"/>
        <v>0</v>
      </c>
    </row>
    <row r="351" spans="2:8" ht="12">
      <c r="B351" s="178"/>
      <c r="C351" s="207"/>
      <c r="D351" s="180">
        <f t="shared" si="41"/>
        <v>0</v>
      </c>
      <c r="E351" s="5">
        <v>0</v>
      </c>
      <c r="F351" s="182">
        <f t="shared" si="39"/>
        <v>0</v>
      </c>
      <c r="G351" s="158">
        <v>0</v>
      </c>
      <c r="H351" s="183">
        <f t="shared" si="40"/>
        <v>0</v>
      </c>
    </row>
    <row r="352" spans="2:8" ht="12">
      <c r="B352" s="178"/>
      <c r="C352" s="207"/>
      <c r="D352" s="180">
        <f t="shared" si="41"/>
        <v>0</v>
      </c>
      <c r="E352" s="5">
        <v>0</v>
      </c>
      <c r="F352" s="182">
        <f t="shared" si="39"/>
        <v>0</v>
      </c>
      <c r="G352" s="158">
        <v>0</v>
      </c>
      <c r="H352" s="183">
        <f t="shared" si="40"/>
        <v>0</v>
      </c>
    </row>
    <row r="353" spans="2:8" ht="12">
      <c r="B353" s="178"/>
      <c r="C353" s="207"/>
      <c r="D353" s="180">
        <f t="shared" si="41"/>
        <v>0</v>
      </c>
      <c r="E353" s="5">
        <v>0</v>
      </c>
      <c r="F353" s="182">
        <f t="shared" si="39"/>
        <v>0</v>
      </c>
      <c r="G353" s="158">
        <v>0</v>
      </c>
      <c r="H353" s="183">
        <f t="shared" si="40"/>
        <v>0</v>
      </c>
    </row>
    <row r="354" spans="2:8" ht="12">
      <c r="B354" s="178"/>
      <c r="C354" s="207"/>
      <c r="D354" s="180">
        <f t="shared" si="41"/>
        <v>0</v>
      </c>
      <c r="E354" s="5">
        <v>0</v>
      </c>
      <c r="F354" s="182">
        <f t="shared" si="39"/>
        <v>0</v>
      </c>
      <c r="G354" s="158">
        <v>0</v>
      </c>
      <c r="H354" s="183">
        <f t="shared" si="40"/>
        <v>0</v>
      </c>
    </row>
    <row r="355" spans="2:8" ht="12">
      <c r="B355" s="178"/>
      <c r="C355" s="207"/>
      <c r="D355" s="180">
        <f t="shared" si="41"/>
        <v>0</v>
      </c>
      <c r="E355" s="5">
        <v>0</v>
      </c>
      <c r="F355" s="182">
        <f t="shared" si="39"/>
        <v>0</v>
      </c>
      <c r="G355" s="158">
        <v>0</v>
      </c>
      <c r="H355" s="183">
        <f t="shared" si="40"/>
        <v>0</v>
      </c>
    </row>
    <row r="356" spans="2:8" ht="12">
      <c r="B356" s="178"/>
      <c r="C356" s="207"/>
      <c r="D356" s="180">
        <f t="shared" si="41"/>
        <v>0</v>
      </c>
      <c r="E356" s="5">
        <v>0</v>
      </c>
      <c r="F356" s="182">
        <f t="shared" si="39"/>
        <v>0</v>
      </c>
      <c r="G356" s="158">
        <v>0</v>
      </c>
      <c r="H356" s="183">
        <f t="shared" si="40"/>
        <v>0</v>
      </c>
    </row>
    <row r="357" spans="2:8" ht="12">
      <c r="B357" s="178"/>
      <c r="C357" s="207"/>
      <c r="D357" s="180">
        <f t="shared" si="41"/>
        <v>0</v>
      </c>
      <c r="E357" s="5">
        <v>0</v>
      </c>
      <c r="F357" s="182">
        <f t="shared" si="39"/>
        <v>0</v>
      </c>
      <c r="G357" s="158">
        <v>0</v>
      </c>
      <c r="H357" s="183">
        <f t="shared" si="40"/>
        <v>0</v>
      </c>
    </row>
    <row r="358" spans="2:8" ht="12">
      <c r="B358" s="178"/>
      <c r="C358" s="207"/>
      <c r="D358" s="180">
        <f t="shared" si="41"/>
        <v>0</v>
      </c>
      <c r="E358" s="5">
        <v>0</v>
      </c>
      <c r="F358" s="182">
        <f t="shared" si="39"/>
        <v>0</v>
      </c>
      <c r="G358" s="158">
        <v>0</v>
      </c>
      <c r="H358" s="183">
        <f t="shared" si="40"/>
        <v>0</v>
      </c>
    </row>
    <row r="359" spans="2:8" ht="12">
      <c r="B359" s="178"/>
      <c r="C359" s="207"/>
      <c r="D359" s="180">
        <f t="shared" si="41"/>
        <v>0</v>
      </c>
      <c r="E359" s="5">
        <v>0</v>
      </c>
      <c r="F359" s="182">
        <f t="shared" si="39"/>
        <v>0</v>
      </c>
      <c r="G359" s="158">
        <v>0</v>
      </c>
      <c r="H359" s="183">
        <f t="shared" si="40"/>
        <v>0</v>
      </c>
    </row>
    <row r="360" spans="2:8" ht="12">
      <c r="B360" s="178"/>
      <c r="C360" s="207"/>
      <c r="D360" s="180">
        <f t="shared" si="41"/>
        <v>0</v>
      </c>
      <c r="E360" s="5">
        <v>0</v>
      </c>
      <c r="F360" s="182">
        <f t="shared" si="39"/>
        <v>0</v>
      </c>
      <c r="G360" s="158">
        <v>0</v>
      </c>
      <c r="H360" s="183">
        <f t="shared" si="40"/>
        <v>0</v>
      </c>
    </row>
    <row r="361" spans="2:8" ht="12.75" thickBot="1">
      <c r="B361" s="178"/>
      <c r="C361" s="207"/>
      <c r="D361" s="180">
        <f t="shared" si="41"/>
        <v>0</v>
      </c>
      <c r="E361" s="5">
        <v>0</v>
      </c>
      <c r="F361" s="182">
        <f t="shared" si="39"/>
        <v>0</v>
      </c>
      <c r="G361" s="158">
        <v>0</v>
      </c>
      <c r="H361" s="183">
        <f t="shared" si="40"/>
        <v>0</v>
      </c>
    </row>
    <row r="362" spans="2:8" ht="12.75" thickBot="1">
      <c r="B362" s="184"/>
      <c r="C362" s="185"/>
      <c r="D362" s="186"/>
      <c r="E362" s="187"/>
      <c r="F362" s="208"/>
      <c r="G362" s="209" t="s">
        <v>107</v>
      </c>
      <c r="H362" s="210">
        <f>SUM(H346:H361)</f>
        <v>0</v>
      </c>
    </row>
    <row r="363" spans="2:8" ht="12.75" thickBot="1">
      <c r="B363" s="189"/>
      <c r="C363" s="190" t="s">
        <v>166</v>
      </c>
      <c r="D363" s="191">
        <f>+COUNTIF(E328:E361,"&gt;0")</f>
        <v>0</v>
      </c>
      <c r="E363" s="192"/>
      <c r="F363" s="193"/>
      <c r="G363" s="194"/>
      <c r="H363" s="195"/>
    </row>
    <row r="364" spans="2:8" ht="12">
      <c r="B364" s="75"/>
      <c r="C364" s="75"/>
      <c r="D364" s="83"/>
      <c r="E364" s="196" t="s">
        <v>106</v>
      </c>
      <c r="F364" s="197"/>
      <c r="G364" s="85"/>
      <c r="H364" s="198">
        <f>H344+H362</f>
        <v>0</v>
      </c>
    </row>
    <row r="365" spans="2:8" ht="12.75" thickBot="1">
      <c r="B365" s="189"/>
      <c r="C365" s="83"/>
      <c r="D365" s="83"/>
      <c r="E365" s="199"/>
      <c r="F365" s="200"/>
      <c r="G365" s="200"/>
      <c r="H365" s="201"/>
    </row>
    <row r="366" spans="2:8" ht="12">
      <c r="B366" s="189"/>
      <c r="C366" s="83"/>
      <c r="D366" s="83"/>
      <c r="E366" s="202"/>
      <c r="F366" s="194"/>
      <c r="G366" s="194"/>
      <c r="H366" s="203"/>
    </row>
    <row r="367" spans="2:8" ht="12">
      <c r="B367" s="189"/>
      <c r="C367" s="75"/>
      <c r="D367" s="75"/>
      <c r="E367" s="196" t="s">
        <v>113</v>
      </c>
      <c r="F367" s="85"/>
      <c r="G367" s="204">
        <f>Assumptions!$B$14</f>
        <v>0</v>
      </c>
      <c r="H367" s="198">
        <f>G367*H344</f>
        <v>0</v>
      </c>
    </row>
    <row r="368" spans="2:8" ht="12.75" thickBot="1">
      <c r="B368" s="189"/>
      <c r="C368" s="75"/>
      <c r="D368" s="75"/>
      <c r="E368" s="199"/>
      <c r="F368" s="205"/>
      <c r="G368" s="205"/>
      <c r="H368" s="201"/>
    </row>
    <row r="369" spans="2:8" ht="12">
      <c r="B369" s="189"/>
      <c r="C369" s="75"/>
      <c r="D369" s="75"/>
      <c r="E369" s="202"/>
      <c r="F369" s="193"/>
      <c r="G369" s="194"/>
      <c r="H369" s="203"/>
    </row>
    <row r="370" spans="2:8" ht="12">
      <c r="B370" s="189"/>
      <c r="C370" s="75"/>
      <c r="D370" s="75"/>
      <c r="E370" s="196" t="s">
        <v>218</v>
      </c>
      <c r="F370" s="85"/>
      <c r="G370" s="204">
        <f>Assumptions!$B$15</f>
        <v>0</v>
      </c>
      <c r="H370" s="206">
        <f>G370*H362</f>
        <v>0</v>
      </c>
    </row>
    <row r="371" spans="2:8" ht="12.75" thickBot="1">
      <c r="B371" s="189"/>
      <c r="C371" s="75"/>
      <c r="D371" s="75"/>
      <c r="E371" s="199"/>
      <c r="F371" s="205"/>
      <c r="G371" s="205"/>
      <c r="H371" s="201"/>
    </row>
    <row r="372" spans="2:8" ht="12">
      <c r="B372" s="189"/>
      <c r="C372" s="75"/>
      <c r="D372" s="75"/>
      <c r="E372" s="202"/>
      <c r="F372" s="194"/>
      <c r="G372" s="194"/>
      <c r="H372" s="203"/>
    </row>
    <row r="373" spans="2:8" ht="12">
      <c r="B373" s="189"/>
      <c r="C373" s="75"/>
      <c r="D373" s="75"/>
      <c r="E373" s="196" t="s">
        <v>112</v>
      </c>
      <c r="F373" s="85"/>
      <c r="G373" s="85"/>
      <c r="H373" s="198">
        <f>H364+H367+H370</f>
        <v>0</v>
      </c>
    </row>
    <row r="374" spans="2:8" ht="12.75" thickBot="1">
      <c r="B374" s="75"/>
      <c r="C374" s="75"/>
      <c r="D374" s="75"/>
      <c r="E374" s="199"/>
      <c r="F374" s="205"/>
      <c r="G374" s="205"/>
      <c r="H374" s="201"/>
    </row>
    <row r="375" ht="12.75" thickBot="1">
      <c r="H375" s="34" t="s">
        <v>175</v>
      </c>
    </row>
    <row r="376" spans="2:4" ht="12.75" thickBot="1">
      <c r="B376" s="424" t="str">
        <f>Assumptions!I4</f>
        <v>H</v>
      </c>
      <c r="C376" s="425"/>
      <c r="D376" s="426"/>
    </row>
    <row r="377" spans="2:8" ht="12">
      <c r="B377" s="45"/>
      <c r="C377" s="159"/>
      <c r="D377" s="160" t="s">
        <v>152</v>
      </c>
      <c r="E377" s="160" t="s">
        <v>153</v>
      </c>
      <c r="F377" s="160" t="s">
        <v>154</v>
      </c>
      <c r="G377" s="161"/>
      <c r="H377" s="162" t="s">
        <v>155</v>
      </c>
    </row>
    <row r="378" spans="2:8" ht="12">
      <c r="B378" s="163"/>
      <c r="C378" s="164" t="s">
        <v>156</v>
      </c>
      <c r="D378" s="165" t="s">
        <v>157</v>
      </c>
      <c r="E378" s="165" t="s">
        <v>157</v>
      </c>
      <c r="F378" s="165" t="s">
        <v>157</v>
      </c>
      <c r="G378" s="165" t="s">
        <v>158</v>
      </c>
      <c r="H378" s="166" t="s">
        <v>159</v>
      </c>
    </row>
    <row r="379" spans="2:8" ht="12.75" thickBot="1">
      <c r="B379" s="167"/>
      <c r="C379" s="168"/>
      <c r="D379" s="169" t="s">
        <v>160</v>
      </c>
      <c r="E379" s="169" t="s">
        <v>161</v>
      </c>
      <c r="F379" s="169" t="s">
        <v>160</v>
      </c>
      <c r="G379" s="170"/>
      <c r="H379" s="171"/>
    </row>
    <row r="380" spans="2:8" ht="12">
      <c r="B380" s="90" t="s">
        <v>104</v>
      </c>
      <c r="C380" s="172"/>
      <c r="D380" s="173"/>
      <c r="E380" s="174"/>
      <c r="F380" s="175"/>
      <c r="G380" s="176"/>
      <c r="H380" s="177"/>
    </row>
    <row r="381" spans="2:8" ht="12">
      <c r="B381" s="178"/>
      <c r="C381" s="207" t="s">
        <v>219</v>
      </c>
      <c r="D381" s="180">
        <f>Assumptions!$B$7</f>
        <v>0</v>
      </c>
      <c r="E381" s="5">
        <v>0</v>
      </c>
      <c r="F381" s="182">
        <f aca="true" t="shared" si="42" ref="F381:F396">D381*E381</f>
        <v>0</v>
      </c>
      <c r="G381" s="158">
        <v>0</v>
      </c>
      <c r="H381" s="183">
        <f aca="true" t="shared" si="43" ref="H381:H396">F381*G381</f>
        <v>0</v>
      </c>
    </row>
    <row r="382" spans="2:8" ht="12">
      <c r="B382" s="178"/>
      <c r="C382" s="207"/>
      <c r="D382" s="180">
        <f aca="true" t="shared" si="44" ref="D382:D396">D381</f>
        <v>0</v>
      </c>
      <c r="E382" s="5">
        <v>0</v>
      </c>
      <c r="F382" s="182">
        <f t="shared" si="42"/>
        <v>0</v>
      </c>
      <c r="G382" s="158">
        <v>0</v>
      </c>
      <c r="H382" s="183">
        <f t="shared" si="43"/>
        <v>0</v>
      </c>
    </row>
    <row r="383" spans="2:8" ht="12">
      <c r="B383" s="178"/>
      <c r="C383" s="207"/>
      <c r="D383" s="180">
        <f t="shared" si="44"/>
        <v>0</v>
      </c>
      <c r="E383" s="5">
        <v>0</v>
      </c>
      <c r="F383" s="182">
        <f t="shared" si="42"/>
        <v>0</v>
      </c>
      <c r="G383" s="158">
        <v>0</v>
      </c>
      <c r="H383" s="183">
        <f t="shared" si="43"/>
        <v>0</v>
      </c>
    </row>
    <row r="384" spans="2:8" ht="12">
      <c r="B384" s="178"/>
      <c r="C384" s="207"/>
      <c r="D384" s="180">
        <f t="shared" si="44"/>
        <v>0</v>
      </c>
      <c r="E384" s="5">
        <v>0</v>
      </c>
      <c r="F384" s="182">
        <f t="shared" si="42"/>
        <v>0</v>
      </c>
      <c r="G384" s="158">
        <v>0</v>
      </c>
      <c r="H384" s="183">
        <f t="shared" si="43"/>
        <v>0</v>
      </c>
    </row>
    <row r="385" spans="2:8" ht="12">
      <c r="B385" s="178"/>
      <c r="C385" s="207"/>
      <c r="D385" s="180">
        <f t="shared" si="44"/>
        <v>0</v>
      </c>
      <c r="E385" s="5">
        <v>0</v>
      </c>
      <c r="F385" s="182">
        <f t="shared" si="42"/>
        <v>0</v>
      </c>
      <c r="G385" s="158">
        <v>0</v>
      </c>
      <c r="H385" s="183">
        <f t="shared" si="43"/>
        <v>0</v>
      </c>
    </row>
    <row r="386" spans="2:8" ht="12">
      <c r="B386" s="178"/>
      <c r="C386" s="207"/>
      <c r="D386" s="180">
        <f t="shared" si="44"/>
        <v>0</v>
      </c>
      <c r="E386" s="5">
        <v>0</v>
      </c>
      <c r="F386" s="182">
        <f t="shared" si="42"/>
        <v>0</v>
      </c>
      <c r="G386" s="158">
        <v>0</v>
      </c>
      <c r="H386" s="183">
        <f t="shared" si="43"/>
        <v>0</v>
      </c>
    </row>
    <row r="387" spans="2:8" ht="12">
      <c r="B387" s="178"/>
      <c r="C387" s="207"/>
      <c r="D387" s="180">
        <f t="shared" si="44"/>
        <v>0</v>
      </c>
      <c r="E387" s="5">
        <v>0</v>
      </c>
      <c r="F387" s="182">
        <f t="shared" si="42"/>
        <v>0</v>
      </c>
      <c r="G387" s="158">
        <v>0</v>
      </c>
      <c r="H387" s="183">
        <f t="shared" si="43"/>
        <v>0</v>
      </c>
    </row>
    <row r="388" spans="2:8" ht="12">
      <c r="B388" s="178"/>
      <c r="C388" s="207"/>
      <c r="D388" s="180">
        <f t="shared" si="44"/>
        <v>0</v>
      </c>
      <c r="E388" s="5">
        <v>0</v>
      </c>
      <c r="F388" s="182">
        <f t="shared" si="42"/>
        <v>0</v>
      </c>
      <c r="G388" s="158">
        <v>0</v>
      </c>
      <c r="H388" s="183">
        <f t="shared" si="43"/>
        <v>0</v>
      </c>
    </row>
    <row r="389" spans="2:8" ht="12">
      <c r="B389" s="178"/>
      <c r="C389" s="207"/>
      <c r="D389" s="180">
        <f t="shared" si="44"/>
        <v>0</v>
      </c>
      <c r="E389" s="5">
        <v>0</v>
      </c>
      <c r="F389" s="182">
        <f t="shared" si="42"/>
        <v>0</v>
      </c>
      <c r="G389" s="158">
        <v>0</v>
      </c>
      <c r="H389" s="183">
        <f t="shared" si="43"/>
        <v>0</v>
      </c>
    </row>
    <row r="390" spans="2:8" ht="12">
      <c r="B390" s="178"/>
      <c r="C390" s="207"/>
      <c r="D390" s="180">
        <f t="shared" si="44"/>
        <v>0</v>
      </c>
      <c r="E390" s="5">
        <v>0</v>
      </c>
      <c r="F390" s="182">
        <f t="shared" si="42"/>
        <v>0</v>
      </c>
      <c r="G390" s="158">
        <v>0</v>
      </c>
      <c r="H390" s="183">
        <f t="shared" si="43"/>
        <v>0</v>
      </c>
    </row>
    <row r="391" spans="2:8" ht="12">
      <c r="B391" s="178"/>
      <c r="C391" s="207"/>
      <c r="D391" s="180">
        <f t="shared" si="44"/>
        <v>0</v>
      </c>
      <c r="E391" s="5">
        <v>0</v>
      </c>
      <c r="F391" s="182">
        <f t="shared" si="42"/>
        <v>0</v>
      </c>
      <c r="G391" s="158">
        <v>0</v>
      </c>
      <c r="H391" s="183">
        <f t="shared" si="43"/>
        <v>0</v>
      </c>
    </row>
    <row r="392" spans="2:8" ht="12">
      <c r="B392" s="178"/>
      <c r="C392" s="207"/>
      <c r="D392" s="180">
        <f t="shared" si="44"/>
        <v>0</v>
      </c>
      <c r="E392" s="5">
        <v>0</v>
      </c>
      <c r="F392" s="182">
        <f t="shared" si="42"/>
        <v>0</v>
      </c>
      <c r="G392" s="158">
        <v>0</v>
      </c>
      <c r="H392" s="183">
        <f t="shared" si="43"/>
        <v>0</v>
      </c>
    </row>
    <row r="393" spans="2:8" ht="12">
      <c r="B393" s="178"/>
      <c r="C393" s="207"/>
      <c r="D393" s="180">
        <f t="shared" si="44"/>
        <v>0</v>
      </c>
      <c r="E393" s="5">
        <v>0</v>
      </c>
      <c r="F393" s="182">
        <f t="shared" si="42"/>
        <v>0</v>
      </c>
      <c r="G393" s="158">
        <v>0</v>
      </c>
      <c r="H393" s="183">
        <f t="shared" si="43"/>
        <v>0</v>
      </c>
    </row>
    <row r="394" spans="2:8" ht="12">
      <c r="B394" s="178"/>
      <c r="C394" s="207"/>
      <c r="D394" s="180">
        <f t="shared" si="44"/>
        <v>0</v>
      </c>
      <c r="E394" s="5">
        <v>0</v>
      </c>
      <c r="F394" s="182">
        <f t="shared" si="42"/>
        <v>0</v>
      </c>
      <c r="G394" s="158">
        <v>0</v>
      </c>
      <c r="H394" s="183">
        <f t="shared" si="43"/>
        <v>0</v>
      </c>
    </row>
    <row r="395" spans="2:8" ht="12">
      <c r="B395" s="178"/>
      <c r="C395" s="207"/>
      <c r="D395" s="180">
        <f t="shared" si="44"/>
        <v>0</v>
      </c>
      <c r="E395" s="5">
        <v>0</v>
      </c>
      <c r="F395" s="182">
        <f t="shared" si="42"/>
        <v>0</v>
      </c>
      <c r="G395" s="158">
        <v>0</v>
      </c>
      <c r="H395" s="183">
        <f t="shared" si="43"/>
        <v>0</v>
      </c>
    </row>
    <row r="396" spans="2:8" ht="12.75" thickBot="1">
      <c r="B396" s="178"/>
      <c r="C396" s="207"/>
      <c r="D396" s="180">
        <f t="shared" si="44"/>
        <v>0</v>
      </c>
      <c r="E396" s="5">
        <v>0</v>
      </c>
      <c r="F396" s="182">
        <f t="shared" si="42"/>
        <v>0</v>
      </c>
      <c r="G396" s="158">
        <v>0</v>
      </c>
      <c r="H396" s="183">
        <f t="shared" si="43"/>
        <v>0</v>
      </c>
    </row>
    <row r="397" spans="2:8" ht="12.75" thickBot="1">
      <c r="B397" s="184"/>
      <c r="C397" s="185"/>
      <c r="D397" s="186"/>
      <c r="E397" s="187"/>
      <c r="F397" s="208"/>
      <c r="G397" s="209" t="s">
        <v>108</v>
      </c>
      <c r="H397" s="210">
        <f>SUM(H381:H396)</f>
        <v>0</v>
      </c>
    </row>
    <row r="398" spans="2:8" ht="12">
      <c r="B398" s="90" t="s">
        <v>105</v>
      </c>
      <c r="C398" s="179"/>
      <c r="D398" s="180"/>
      <c r="E398" s="181"/>
      <c r="F398" s="182"/>
      <c r="G398" s="188"/>
      <c r="H398" s="183"/>
    </row>
    <row r="399" spans="2:8" ht="12">
      <c r="B399" s="178"/>
      <c r="C399" s="207" t="s">
        <v>219</v>
      </c>
      <c r="D399" s="180">
        <f>D396</f>
        <v>0</v>
      </c>
      <c r="E399" s="5">
        <v>0</v>
      </c>
      <c r="F399" s="182">
        <f aca="true" t="shared" si="45" ref="F399:F414">D399*E399</f>
        <v>0</v>
      </c>
      <c r="G399" s="158">
        <v>0</v>
      </c>
      <c r="H399" s="183">
        <f aca="true" t="shared" si="46" ref="H399:H414">F399*G399</f>
        <v>0</v>
      </c>
    </row>
    <row r="400" spans="2:8" ht="12">
      <c r="B400" s="178"/>
      <c r="C400" s="207"/>
      <c r="D400" s="180">
        <f aca="true" t="shared" si="47" ref="D400:D414">D399</f>
        <v>0</v>
      </c>
      <c r="E400" s="5">
        <v>0</v>
      </c>
      <c r="F400" s="182">
        <f t="shared" si="45"/>
        <v>0</v>
      </c>
      <c r="G400" s="158">
        <v>0</v>
      </c>
      <c r="H400" s="183">
        <f t="shared" si="46"/>
        <v>0</v>
      </c>
    </row>
    <row r="401" spans="2:8" ht="12">
      <c r="B401" s="178"/>
      <c r="C401" s="207"/>
      <c r="D401" s="180">
        <f t="shared" si="47"/>
        <v>0</v>
      </c>
      <c r="E401" s="5">
        <v>0</v>
      </c>
      <c r="F401" s="182">
        <f t="shared" si="45"/>
        <v>0</v>
      </c>
      <c r="G401" s="158">
        <v>0</v>
      </c>
      <c r="H401" s="183">
        <f t="shared" si="46"/>
        <v>0</v>
      </c>
    </row>
    <row r="402" spans="2:8" ht="12">
      <c r="B402" s="178"/>
      <c r="C402" s="207"/>
      <c r="D402" s="180">
        <f t="shared" si="47"/>
        <v>0</v>
      </c>
      <c r="E402" s="5">
        <v>0</v>
      </c>
      <c r="F402" s="182">
        <f t="shared" si="45"/>
        <v>0</v>
      </c>
      <c r="G402" s="158">
        <v>0</v>
      </c>
      <c r="H402" s="183">
        <f t="shared" si="46"/>
        <v>0</v>
      </c>
    </row>
    <row r="403" spans="2:8" ht="12">
      <c r="B403" s="178"/>
      <c r="C403" s="207"/>
      <c r="D403" s="180">
        <f t="shared" si="47"/>
        <v>0</v>
      </c>
      <c r="E403" s="5">
        <v>0</v>
      </c>
      <c r="F403" s="182">
        <f t="shared" si="45"/>
        <v>0</v>
      </c>
      <c r="G403" s="158">
        <v>0</v>
      </c>
      <c r="H403" s="183">
        <f t="shared" si="46"/>
        <v>0</v>
      </c>
    </row>
    <row r="404" spans="2:8" ht="12">
      <c r="B404" s="178"/>
      <c r="C404" s="207"/>
      <c r="D404" s="180">
        <f t="shared" si="47"/>
        <v>0</v>
      </c>
      <c r="E404" s="5">
        <v>0</v>
      </c>
      <c r="F404" s="182">
        <f t="shared" si="45"/>
        <v>0</v>
      </c>
      <c r="G404" s="158">
        <v>0</v>
      </c>
      <c r="H404" s="183">
        <f t="shared" si="46"/>
        <v>0</v>
      </c>
    </row>
    <row r="405" spans="2:8" ht="12">
      <c r="B405" s="178"/>
      <c r="C405" s="207"/>
      <c r="D405" s="180">
        <f t="shared" si="47"/>
        <v>0</v>
      </c>
      <c r="E405" s="5">
        <v>0</v>
      </c>
      <c r="F405" s="182">
        <f t="shared" si="45"/>
        <v>0</v>
      </c>
      <c r="G405" s="158">
        <v>0</v>
      </c>
      <c r="H405" s="183">
        <f t="shared" si="46"/>
        <v>0</v>
      </c>
    </row>
    <row r="406" spans="2:8" ht="12">
      <c r="B406" s="178"/>
      <c r="C406" s="207"/>
      <c r="D406" s="180">
        <f t="shared" si="47"/>
        <v>0</v>
      </c>
      <c r="E406" s="5">
        <v>0</v>
      </c>
      <c r="F406" s="182">
        <f t="shared" si="45"/>
        <v>0</v>
      </c>
      <c r="G406" s="158">
        <v>0</v>
      </c>
      <c r="H406" s="183">
        <f t="shared" si="46"/>
        <v>0</v>
      </c>
    </row>
    <row r="407" spans="2:8" ht="12">
      <c r="B407" s="178"/>
      <c r="C407" s="207"/>
      <c r="D407" s="180">
        <f t="shared" si="47"/>
        <v>0</v>
      </c>
      <c r="E407" s="5">
        <v>0</v>
      </c>
      <c r="F407" s="182">
        <f t="shared" si="45"/>
        <v>0</v>
      </c>
      <c r="G407" s="158">
        <v>0</v>
      </c>
      <c r="H407" s="183">
        <f t="shared" si="46"/>
        <v>0</v>
      </c>
    </row>
    <row r="408" spans="2:8" ht="12">
      <c r="B408" s="178"/>
      <c r="C408" s="207"/>
      <c r="D408" s="180">
        <f t="shared" si="47"/>
        <v>0</v>
      </c>
      <c r="E408" s="5">
        <v>0</v>
      </c>
      <c r="F408" s="182">
        <f t="shared" si="45"/>
        <v>0</v>
      </c>
      <c r="G408" s="158">
        <v>0</v>
      </c>
      <c r="H408" s="183">
        <f t="shared" si="46"/>
        <v>0</v>
      </c>
    </row>
    <row r="409" spans="2:8" ht="12">
      <c r="B409" s="178"/>
      <c r="C409" s="207"/>
      <c r="D409" s="180">
        <f t="shared" si="47"/>
        <v>0</v>
      </c>
      <c r="E409" s="5">
        <v>0</v>
      </c>
      <c r="F409" s="182">
        <f t="shared" si="45"/>
        <v>0</v>
      </c>
      <c r="G409" s="158">
        <v>0</v>
      </c>
      <c r="H409" s="183">
        <f t="shared" si="46"/>
        <v>0</v>
      </c>
    </row>
    <row r="410" spans="2:8" ht="12">
      <c r="B410" s="178"/>
      <c r="C410" s="207"/>
      <c r="D410" s="180">
        <f t="shared" si="47"/>
        <v>0</v>
      </c>
      <c r="E410" s="5">
        <v>0</v>
      </c>
      <c r="F410" s="182">
        <f t="shared" si="45"/>
        <v>0</v>
      </c>
      <c r="G410" s="158">
        <v>0</v>
      </c>
      <c r="H410" s="183">
        <f t="shared" si="46"/>
        <v>0</v>
      </c>
    </row>
    <row r="411" spans="2:8" ht="12">
      <c r="B411" s="178"/>
      <c r="C411" s="207"/>
      <c r="D411" s="180">
        <f t="shared" si="47"/>
        <v>0</v>
      </c>
      <c r="E411" s="5">
        <v>0</v>
      </c>
      <c r="F411" s="182">
        <f t="shared" si="45"/>
        <v>0</v>
      </c>
      <c r="G411" s="158">
        <v>0</v>
      </c>
      <c r="H411" s="183">
        <f t="shared" si="46"/>
        <v>0</v>
      </c>
    </row>
    <row r="412" spans="2:8" ht="12">
      <c r="B412" s="178"/>
      <c r="C412" s="207"/>
      <c r="D412" s="180">
        <f t="shared" si="47"/>
        <v>0</v>
      </c>
      <c r="E412" s="5">
        <v>0</v>
      </c>
      <c r="F412" s="182">
        <f t="shared" si="45"/>
        <v>0</v>
      </c>
      <c r="G412" s="158">
        <v>0</v>
      </c>
      <c r="H412" s="183">
        <f t="shared" si="46"/>
        <v>0</v>
      </c>
    </row>
    <row r="413" spans="2:8" ht="12">
      <c r="B413" s="178"/>
      <c r="C413" s="207"/>
      <c r="D413" s="180">
        <f t="shared" si="47"/>
        <v>0</v>
      </c>
      <c r="E413" s="5">
        <v>0</v>
      </c>
      <c r="F413" s="182">
        <f t="shared" si="45"/>
        <v>0</v>
      </c>
      <c r="G413" s="158">
        <v>0</v>
      </c>
      <c r="H413" s="183">
        <f t="shared" si="46"/>
        <v>0</v>
      </c>
    </row>
    <row r="414" spans="2:8" ht="12.75" thickBot="1">
      <c r="B414" s="178"/>
      <c r="C414" s="207"/>
      <c r="D414" s="180">
        <f t="shared" si="47"/>
        <v>0</v>
      </c>
      <c r="E414" s="5">
        <v>0</v>
      </c>
      <c r="F414" s="182">
        <f t="shared" si="45"/>
        <v>0</v>
      </c>
      <c r="G414" s="158">
        <v>0</v>
      </c>
      <c r="H414" s="183">
        <f t="shared" si="46"/>
        <v>0</v>
      </c>
    </row>
    <row r="415" spans="2:8" ht="12.75" thickBot="1">
      <c r="B415" s="184"/>
      <c r="C415" s="185"/>
      <c r="D415" s="186"/>
      <c r="E415" s="187"/>
      <c r="F415" s="208"/>
      <c r="G415" s="209" t="s">
        <v>107</v>
      </c>
      <c r="H415" s="210">
        <f>SUM(H399:H414)</f>
        <v>0</v>
      </c>
    </row>
    <row r="416" spans="2:8" ht="12.75" thickBot="1">
      <c r="B416" s="189"/>
      <c r="C416" s="190" t="s">
        <v>166</v>
      </c>
      <c r="D416" s="191">
        <f>+COUNTIF(E381:E414,"&gt;0")</f>
        <v>0</v>
      </c>
      <c r="E416" s="192"/>
      <c r="F416" s="193"/>
      <c r="G416" s="194"/>
      <c r="H416" s="195"/>
    </row>
    <row r="417" spans="2:8" ht="12">
      <c r="B417" s="75"/>
      <c r="C417" s="75"/>
      <c r="D417" s="83"/>
      <c r="E417" s="196" t="s">
        <v>106</v>
      </c>
      <c r="F417" s="197"/>
      <c r="G417" s="85"/>
      <c r="H417" s="198">
        <f>H397+H415</f>
        <v>0</v>
      </c>
    </row>
    <row r="418" spans="2:8" ht="12.75" thickBot="1">
      <c r="B418" s="189"/>
      <c r="C418" s="83"/>
      <c r="D418" s="83"/>
      <c r="E418" s="199"/>
      <c r="F418" s="200"/>
      <c r="G418" s="200"/>
      <c r="H418" s="201"/>
    </row>
    <row r="419" spans="2:8" ht="12">
      <c r="B419" s="189"/>
      <c r="C419" s="83"/>
      <c r="D419" s="83"/>
      <c r="E419" s="202"/>
      <c r="F419" s="194"/>
      <c r="G419" s="194"/>
      <c r="H419" s="203"/>
    </row>
    <row r="420" spans="2:8" ht="12">
      <c r="B420" s="189"/>
      <c r="C420" s="75"/>
      <c r="D420" s="75"/>
      <c r="E420" s="196" t="s">
        <v>113</v>
      </c>
      <c r="F420" s="85"/>
      <c r="G420" s="204">
        <f>Assumptions!$B$14</f>
        <v>0</v>
      </c>
      <c r="H420" s="198">
        <f>G420*H397</f>
        <v>0</v>
      </c>
    </row>
    <row r="421" spans="2:8" ht="12.75" thickBot="1">
      <c r="B421" s="189"/>
      <c r="C421" s="75"/>
      <c r="D421" s="75"/>
      <c r="E421" s="199"/>
      <c r="F421" s="205"/>
      <c r="G421" s="205"/>
      <c r="H421" s="201"/>
    </row>
    <row r="422" spans="2:8" ht="12">
      <c r="B422" s="189"/>
      <c r="C422" s="75"/>
      <c r="D422" s="75"/>
      <c r="E422" s="202"/>
      <c r="F422" s="193"/>
      <c r="G422" s="194"/>
      <c r="H422" s="203"/>
    </row>
    <row r="423" spans="2:8" ht="12">
      <c r="B423" s="189"/>
      <c r="C423" s="75"/>
      <c r="D423" s="75"/>
      <c r="E423" s="196" t="s">
        <v>218</v>
      </c>
      <c r="F423" s="85"/>
      <c r="G423" s="204">
        <f>Assumptions!$B$15</f>
        <v>0</v>
      </c>
      <c r="H423" s="206">
        <f>G423*H415</f>
        <v>0</v>
      </c>
    </row>
    <row r="424" spans="2:8" ht="12.75" thickBot="1">
      <c r="B424" s="189"/>
      <c r="C424" s="75"/>
      <c r="D424" s="75"/>
      <c r="E424" s="199"/>
      <c r="F424" s="205"/>
      <c r="G424" s="205"/>
      <c r="H424" s="201"/>
    </row>
    <row r="425" spans="2:8" ht="12">
      <c r="B425" s="189"/>
      <c r="C425" s="75"/>
      <c r="D425" s="75"/>
      <c r="E425" s="202"/>
      <c r="F425" s="194"/>
      <c r="G425" s="194"/>
      <c r="H425" s="203"/>
    </row>
    <row r="426" spans="2:8" ht="12">
      <c r="B426" s="189"/>
      <c r="C426" s="75"/>
      <c r="D426" s="75"/>
      <c r="E426" s="196" t="s">
        <v>112</v>
      </c>
      <c r="F426" s="85"/>
      <c r="G426" s="85"/>
      <c r="H426" s="198">
        <f>H417+H420+H423</f>
        <v>0</v>
      </c>
    </row>
    <row r="427" spans="2:8" ht="12.75" thickBot="1">
      <c r="B427" s="75"/>
      <c r="C427" s="75"/>
      <c r="D427" s="75"/>
      <c r="E427" s="199"/>
      <c r="F427" s="205"/>
      <c r="G427" s="205"/>
      <c r="H427" s="201"/>
    </row>
    <row r="428" ht="12.75" thickBot="1">
      <c r="H428" s="34" t="s">
        <v>175</v>
      </c>
    </row>
    <row r="429" spans="2:4" ht="12.75" thickBot="1">
      <c r="B429" s="424" t="str">
        <f>Assumptions!J4</f>
        <v>I</v>
      </c>
      <c r="C429" s="425"/>
      <c r="D429" s="426"/>
    </row>
    <row r="430" spans="2:8" ht="12">
      <c r="B430" s="45"/>
      <c r="C430" s="159"/>
      <c r="D430" s="160" t="s">
        <v>152</v>
      </c>
      <c r="E430" s="160" t="s">
        <v>153</v>
      </c>
      <c r="F430" s="160" t="s">
        <v>154</v>
      </c>
      <c r="G430" s="161"/>
      <c r="H430" s="162" t="s">
        <v>155</v>
      </c>
    </row>
    <row r="431" spans="2:8" ht="12">
      <c r="B431" s="163"/>
      <c r="C431" s="164" t="s">
        <v>156</v>
      </c>
      <c r="D431" s="165" t="s">
        <v>157</v>
      </c>
      <c r="E431" s="165" t="s">
        <v>157</v>
      </c>
      <c r="F431" s="165" t="s">
        <v>157</v>
      </c>
      <c r="G431" s="165" t="s">
        <v>158</v>
      </c>
      <c r="H431" s="166" t="s">
        <v>159</v>
      </c>
    </row>
    <row r="432" spans="2:8" ht="12.75" thickBot="1">
      <c r="B432" s="167"/>
      <c r="C432" s="168"/>
      <c r="D432" s="169" t="s">
        <v>160</v>
      </c>
      <c r="E432" s="169" t="s">
        <v>161</v>
      </c>
      <c r="F432" s="169" t="s">
        <v>160</v>
      </c>
      <c r="G432" s="170"/>
      <c r="H432" s="171"/>
    </row>
    <row r="433" spans="2:8" ht="12">
      <c r="B433" s="90" t="s">
        <v>104</v>
      </c>
      <c r="C433" s="172"/>
      <c r="D433" s="173"/>
      <c r="E433" s="174"/>
      <c r="F433" s="175"/>
      <c r="G433" s="176"/>
      <c r="H433" s="177"/>
    </row>
    <row r="434" spans="2:8" ht="12">
      <c r="B434" s="178"/>
      <c r="C434" s="207" t="s">
        <v>219</v>
      </c>
      <c r="D434" s="180">
        <f>Assumptions!$B$7</f>
        <v>0</v>
      </c>
      <c r="E434" s="5">
        <v>0</v>
      </c>
      <c r="F434" s="182">
        <f aca="true" t="shared" si="48" ref="F434:F449">D434*E434</f>
        <v>0</v>
      </c>
      <c r="G434" s="158">
        <v>0</v>
      </c>
      <c r="H434" s="183">
        <f aca="true" t="shared" si="49" ref="H434:H449">F434*G434</f>
        <v>0</v>
      </c>
    </row>
    <row r="435" spans="2:8" ht="12">
      <c r="B435" s="178"/>
      <c r="C435" s="207"/>
      <c r="D435" s="180">
        <f aca="true" t="shared" si="50" ref="D435:D449">D434</f>
        <v>0</v>
      </c>
      <c r="E435" s="5">
        <v>0</v>
      </c>
      <c r="F435" s="182">
        <f t="shared" si="48"/>
        <v>0</v>
      </c>
      <c r="G435" s="158">
        <v>0</v>
      </c>
      <c r="H435" s="183">
        <f t="shared" si="49"/>
        <v>0</v>
      </c>
    </row>
    <row r="436" spans="2:8" ht="12">
      <c r="B436" s="178"/>
      <c r="C436" s="207"/>
      <c r="D436" s="180">
        <f t="shared" si="50"/>
        <v>0</v>
      </c>
      <c r="E436" s="5">
        <v>0</v>
      </c>
      <c r="F436" s="182">
        <f t="shared" si="48"/>
        <v>0</v>
      </c>
      <c r="G436" s="158">
        <v>0</v>
      </c>
      <c r="H436" s="183">
        <f t="shared" si="49"/>
        <v>0</v>
      </c>
    </row>
    <row r="437" spans="2:8" ht="12">
      <c r="B437" s="178"/>
      <c r="C437" s="207"/>
      <c r="D437" s="180">
        <f t="shared" si="50"/>
        <v>0</v>
      </c>
      <c r="E437" s="5">
        <v>0</v>
      </c>
      <c r="F437" s="182">
        <f t="shared" si="48"/>
        <v>0</v>
      </c>
      <c r="G437" s="158">
        <v>0</v>
      </c>
      <c r="H437" s="183">
        <f t="shared" si="49"/>
        <v>0</v>
      </c>
    </row>
    <row r="438" spans="2:8" ht="12">
      <c r="B438" s="178"/>
      <c r="C438" s="207"/>
      <c r="D438" s="180">
        <f t="shared" si="50"/>
        <v>0</v>
      </c>
      <c r="E438" s="5">
        <v>0</v>
      </c>
      <c r="F438" s="182">
        <f t="shared" si="48"/>
        <v>0</v>
      </c>
      <c r="G438" s="158">
        <v>0</v>
      </c>
      <c r="H438" s="183">
        <f t="shared" si="49"/>
        <v>0</v>
      </c>
    </row>
    <row r="439" spans="2:8" ht="12">
      <c r="B439" s="178"/>
      <c r="C439" s="207"/>
      <c r="D439" s="180">
        <f t="shared" si="50"/>
        <v>0</v>
      </c>
      <c r="E439" s="5">
        <v>0</v>
      </c>
      <c r="F439" s="182">
        <f t="shared" si="48"/>
        <v>0</v>
      </c>
      <c r="G439" s="158">
        <v>0</v>
      </c>
      <c r="H439" s="183">
        <f t="shared" si="49"/>
        <v>0</v>
      </c>
    </row>
    <row r="440" spans="2:8" ht="12">
      <c r="B440" s="178"/>
      <c r="C440" s="207"/>
      <c r="D440" s="180">
        <f t="shared" si="50"/>
        <v>0</v>
      </c>
      <c r="E440" s="5">
        <v>0</v>
      </c>
      <c r="F440" s="182">
        <f t="shared" si="48"/>
        <v>0</v>
      </c>
      <c r="G440" s="158">
        <v>0</v>
      </c>
      <c r="H440" s="183">
        <f t="shared" si="49"/>
        <v>0</v>
      </c>
    </row>
    <row r="441" spans="2:8" ht="12">
      <c r="B441" s="178"/>
      <c r="C441" s="207"/>
      <c r="D441" s="180">
        <f t="shared" si="50"/>
        <v>0</v>
      </c>
      <c r="E441" s="5">
        <v>0</v>
      </c>
      <c r="F441" s="182">
        <f t="shared" si="48"/>
        <v>0</v>
      </c>
      <c r="G441" s="158">
        <v>0</v>
      </c>
      <c r="H441" s="183">
        <f t="shared" si="49"/>
        <v>0</v>
      </c>
    </row>
    <row r="442" spans="2:8" ht="12">
      <c r="B442" s="178"/>
      <c r="C442" s="207"/>
      <c r="D442" s="180">
        <f t="shared" si="50"/>
        <v>0</v>
      </c>
      <c r="E442" s="5">
        <v>0</v>
      </c>
      <c r="F442" s="182">
        <f t="shared" si="48"/>
        <v>0</v>
      </c>
      <c r="G442" s="158">
        <v>0</v>
      </c>
      <c r="H442" s="183">
        <f t="shared" si="49"/>
        <v>0</v>
      </c>
    </row>
    <row r="443" spans="2:8" ht="12">
      <c r="B443" s="178"/>
      <c r="C443" s="207"/>
      <c r="D443" s="180">
        <f t="shared" si="50"/>
        <v>0</v>
      </c>
      <c r="E443" s="5">
        <v>0</v>
      </c>
      <c r="F443" s="182">
        <f t="shared" si="48"/>
        <v>0</v>
      </c>
      <c r="G443" s="158">
        <v>0</v>
      </c>
      <c r="H443" s="183">
        <f t="shared" si="49"/>
        <v>0</v>
      </c>
    </row>
    <row r="444" spans="2:8" ht="12">
      <c r="B444" s="178"/>
      <c r="C444" s="207"/>
      <c r="D444" s="180">
        <f t="shared" si="50"/>
        <v>0</v>
      </c>
      <c r="E444" s="5">
        <v>0</v>
      </c>
      <c r="F444" s="182">
        <f t="shared" si="48"/>
        <v>0</v>
      </c>
      <c r="G444" s="158">
        <v>0</v>
      </c>
      <c r="H444" s="183">
        <f t="shared" si="49"/>
        <v>0</v>
      </c>
    </row>
    <row r="445" spans="2:8" ht="12">
      <c r="B445" s="178"/>
      <c r="C445" s="207"/>
      <c r="D445" s="180">
        <f t="shared" si="50"/>
        <v>0</v>
      </c>
      <c r="E445" s="5">
        <v>0</v>
      </c>
      <c r="F445" s="182">
        <f t="shared" si="48"/>
        <v>0</v>
      </c>
      <c r="G445" s="158">
        <v>0</v>
      </c>
      <c r="H445" s="183">
        <f t="shared" si="49"/>
        <v>0</v>
      </c>
    </row>
    <row r="446" spans="2:8" ht="12">
      <c r="B446" s="178"/>
      <c r="C446" s="207"/>
      <c r="D446" s="180">
        <f t="shared" si="50"/>
        <v>0</v>
      </c>
      <c r="E446" s="5">
        <v>0</v>
      </c>
      <c r="F446" s="182">
        <f t="shared" si="48"/>
        <v>0</v>
      </c>
      <c r="G446" s="158">
        <v>0</v>
      </c>
      <c r="H446" s="183">
        <f t="shared" si="49"/>
        <v>0</v>
      </c>
    </row>
    <row r="447" spans="2:8" ht="12">
      <c r="B447" s="178"/>
      <c r="C447" s="207"/>
      <c r="D447" s="180">
        <f t="shared" si="50"/>
        <v>0</v>
      </c>
      <c r="E447" s="5">
        <v>0</v>
      </c>
      <c r="F447" s="182">
        <f t="shared" si="48"/>
        <v>0</v>
      </c>
      <c r="G447" s="158">
        <v>0</v>
      </c>
      <c r="H447" s="183">
        <f t="shared" si="49"/>
        <v>0</v>
      </c>
    </row>
    <row r="448" spans="2:8" ht="12">
      <c r="B448" s="178"/>
      <c r="C448" s="207"/>
      <c r="D448" s="180">
        <f t="shared" si="50"/>
        <v>0</v>
      </c>
      <c r="E448" s="5">
        <v>0</v>
      </c>
      <c r="F448" s="182">
        <f t="shared" si="48"/>
        <v>0</v>
      </c>
      <c r="G448" s="158">
        <v>0</v>
      </c>
      <c r="H448" s="183">
        <f t="shared" si="49"/>
        <v>0</v>
      </c>
    </row>
    <row r="449" spans="2:8" ht="12.75" thickBot="1">
      <c r="B449" s="178"/>
      <c r="C449" s="207"/>
      <c r="D449" s="180">
        <f t="shared" si="50"/>
        <v>0</v>
      </c>
      <c r="E449" s="5">
        <v>0</v>
      </c>
      <c r="F449" s="182">
        <f t="shared" si="48"/>
        <v>0</v>
      </c>
      <c r="G449" s="158">
        <v>0</v>
      </c>
      <c r="H449" s="183">
        <f t="shared" si="49"/>
        <v>0</v>
      </c>
    </row>
    <row r="450" spans="2:8" ht="12.75" thickBot="1">
      <c r="B450" s="184"/>
      <c r="C450" s="185"/>
      <c r="D450" s="186"/>
      <c r="E450" s="187"/>
      <c r="F450" s="208"/>
      <c r="G450" s="209" t="s">
        <v>108</v>
      </c>
      <c r="H450" s="210">
        <f>SUM(H434:H449)</f>
        <v>0</v>
      </c>
    </row>
    <row r="451" spans="2:8" ht="12">
      <c r="B451" s="90" t="s">
        <v>105</v>
      </c>
      <c r="C451" s="179"/>
      <c r="D451" s="180"/>
      <c r="E451" s="181"/>
      <c r="F451" s="182"/>
      <c r="G451" s="188"/>
      <c r="H451" s="183"/>
    </row>
    <row r="452" spans="2:8" ht="12">
      <c r="B452" s="178"/>
      <c r="C452" s="207" t="s">
        <v>219</v>
      </c>
      <c r="D452" s="180">
        <f>D449</f>
        <v>0</v>
      </c>
      <c r="E452" s="5">
        <v>0</v>
      </c>
      <c r="F452" s="182">
        <f aca="true" t="shared" si="51" ref="F452:F467">D452*E452</f>
        <v>0</v>
      </c>
      <c r="G452" s="158">
        <v>0</v>
      </c>
      <c r="H452" s="183">
        <f aca="true" t="shared" si="52" ref="H452:H467">F452*G452</f>
        <v>0</v>
      </c>
    </row>
    <row r="453" spans="2:8" ht="12">
      <c r="B453" s="178"/>
      <c r="C453" s="207"/>
      <c r="D453" s="180">
        <f aca="true" t="shared" si="53" ref="D453:D467">D452</f>
        <v>0</v>
      </c>
      <c r="E453" s="5">
        <v>0</v>
      </c>
      <c r="F453" s="182">
        <f t="shared" si="51"/>
        <v>0</v>
      </c>
      <c r="G453" s="158">
        <v>0</v>
      </c>
      <c r="H453" s="183">
        <f t="shared" si="52"/>
        <v>0</v>
      </c>
    </row>
    <row r="454" spans="2:8" ht="12">
      <c r="B454" s="178"/>
      <c r="C454" s="207"/>
      <c r="D454" s="180">
        <f t="shared" si="53"/>
        <v>0</v>
      </c>
      <c r="E454" s="5">
        <v>0</v>
      </c>
      <c r="F454" s="182">
        <f t="shared" si="51"/>
        <v>0</v>
      </c>
      <c r="G454" s="158">
        <v>0</v>
      </c>
      <c r="H454" s="183">
        <f t="shared" si="52"/>
        <v>0</v>
      </c>
    </row>
    <row r="455" spans="2:8" ht="12">
      <c r="B455" s="178"/>
      <c r="C455" s="207"/>
      <c r="D455" s="180">
        <f t="shared" si="53"/>
        <v>0</v>
      </c>
      <c r="E455" s="5">
        <v>0</v>
      </c>
      <c r="F455" s="182">
        <f t="shared" si="51"/>
        <v>0</v>
      </c>
      <c r="G455" s="158">
        <v>0</v>
      </c>
      <c r="H455" s="183">
        <f t="shared" si="52"/>
        <v>0</v>
      </c>
    </row>
    <row r="456" spans="2:8" ht="12">
      <c r="B456" s="178"/>
      <c r="C456" s="207"/>
      <c r="D456" s="180">
        <f t="shared" si="53"/>
        <v>0</v>
      </c>
      <c r="E456" s="5">
        <v>0</v>
      </c>
      <c r="F456" s="182">
        <f t="shared" si="51"/>
        <v>0</v>
      </c>
      <c r="G456" s="158">
        <v>0</v>
      </c>
      <c r="H456" s="183">
        <f t="shared" si="52"/>
        <v>0</v>
      </c>
    </row>
    <row r="457" spans="2:8" ht="12">
      <c r="B457" s="178"/>
      <c r="C457" s="207"/>
      <c r="D457" s="180">
        <f t="shared" si="53"/>
        <v>0</v>
      </c>
      <c r="E457" s="5">
        <v>0</v>
      </c>
      <c r="F457" s="182">
        <f t="shared" si="51"/>
        <v>0</v>
      </c>
      <c r="G457" s="158">
        <v>0</v>
      </c>
      <c r="H457" s="183">
        <f t="shared" si="52"/>
        <v>0</v>
      </c>
    </row>
    <row r="458" spans="2:8" ht="12">
      <c r="B458" s="178"/>
      <c r="C458" s="207"/>
      <c r="D458" s="180">
        <f t="shared" si="53"/>
        <v>0</v>
      </c>
      <c r="E458" s="5">
        <v>0</v>
      </c>
      <c r="F458" s="182">
        <f t="shared" si="51"/>
        <v>0</v>
      </c>
      <c r="G458" s="158">
        <v>0</v>
      </c>
      <c r="H458" s="183">
        <f t="shared" si="52"/>
        <v>0</v>
      </c>
    </row>
    <row r="459" spans="2:8" ht="12">
      <c r="B459" s="178"/>
      <c r="C459" s="207"/>
      <c r="D459" s="180">
        <f t="shared" si="53"/>
        <v>0</v>
      </c>
      <c r="E459" s="5">
        <v>0</v>
      </c>
      <c r="F459" s="182">
        <f t="shared" si="51"/>
        <v>0</v>
      </c>
      <c r="G459" s="158">
        <v>0</v>
      </c>
      <c r="H459" s="183">
        <f t="shared" si="52"/>
        <v>0</v>
      </c>
    </row>
    <row r="460" spans="2:8" ht="12">
      <c r="B460" s="178"/>
      <c r="C460" s="207"/>
      <c r="D460" s="180">
        <f t="shared" si="53"/>
        <v>0</v>
      </c>
      <c r="E460" s="5">
        <v>0</v>
      </c>
      <c r="F460" s="182">
        <f t="shared" si="51"/>
        <v>0</v>
      </c>
      <c r="G460" s="158">
        <v>0</v>
      </c>
      <c r="H460" s="183">
        <f t="shared" si="52"/>
        <v>0</v>
      </c>
    </row>
    <row r="461" spans="2:8" ht="12">
      <c r="B461" s="178"/>
      <c r="C461" s="207"/>
      <c r="D461" s="180">
        <f t="shared" si="53"/>
        <v>0</v>
      </c>
      <c r="E461" s="5">
        <v>0</v>
      </c>
      <c r="F461" s="182">
        <f t="shared" si="51"/>
        <v>0</v>
      </c>
      <c r="G461" s="158">
        <v>0</v>
      </c>
      <c r="H461" s="183">
        <f t="shared" si="52"/>
        <v>0</v>
      </c>
    </row>
    <row r="462" spans="2:8" ht="12">
      <c r="B462" s="178"/>
      <c r="C462" s="207"/>
      <c r="D462" s="180">
        <f t="shared" si="53"/>
        <v>0</v>
      </c>
      <c r="E462" s="5">
        <v>0</v>
      </c>
      <c r="F462" s="182">
        <f t="shared" si="51"/>
        <v>0</v>
      </c>
      <c r="G462" s="158">
        <v>0</v>
      </c>
      <c r="H462" s="183">
        <f t="shared" si="52"/>
        <v>0</v>
      </c>
    </row>
    <row r="463" spans="2:8" ht="12">
      <c r="B463" s="178"/>
      <c r="C463" s="207"/>
      <c r="D463" s="180">
        <f t="shared" si="53"/>
        <v>0</v>
      </c>
      <c r="E463" s="5">
        <v>0</v>
      </c>
      <c r="F463" s="182">
        <f t="shared" si="51"/>
        <v>0</v>
      </c>
      <c r="G463" s="158">
        <v>0</v>
      </c>
      <c r="H463" s="183">
        <f t="shared" si="52"/>
        <v>0</v>
      </c>
    </row>
    <row r="464" spans="2:8" ht="12">
      <c r="B464" s="178"/>
      <c r="C464" s="207"/>
      <c r="D464" s="180">
        <f t="shared" si="53"/>
        <v>0</v>
      </c>
      <c r="E464" s="5">
        <v>0</v>
      </c>
      <c r="F464" s="182">
        <f t="shared" si="51"/>
        <v>0</v>
      </c>
      <c r="G464" s="158">
        <v>0</v>
      </c>
      <c r="H464" s="183">
        <f t="shared" si="52"/>
        <v>0</v>
      </c>
    </row>
    <row r="465" spans="2:8" ht="12">
      <c r="B465" s="178"/>
      <c r="C465" s="207"/>
      <c r="D465" s="180">
        <f t="shared" si="53"/>
        <v>0</v>
      </c>
      <c r="E465" s="5">
        <v>0</v>
      </c>
      <c r="F465" s="182">
        <f t="shared" si="51"/>
        <v>0</v>
      </c>
      <c r="G465" s="158">
        <v>0</v>
      </c>
      <c r="H465" s="183">
        <f t="shared" si="52"/>
        <v>0</v>
      </c>
    </row>
    <row r="466" spans="2:8" ht="12">
      <c r="B466" s="178"/>
      <c r="C466" s="207"/>
      <c r="D466" s="180">
        <f t="shared" si="53"/>
        <v>0</v>
      </c>
      <c r="E466" s="5">
        <v>0</v>
      </c>
      <c r="F466" s="182">
        <f t="shared" si="51"/>
        <v>0</v>
      </c>
      <c r="G466" s="158">
        <v>0</v>
      </c>
      <c r="H466" s="183">
        <f t="shared" si="52"/>
        <v>0</v>
      </c>
    </row>
    <row r="467" spans="2:8" ht="12.75" thickBot="1">
      <c r="B467" s="178"/>
      <c r="C467" s="207"/>
      <c r="D467" s="180">
        <f t="shared" si="53"/>
        <v>0</v>
      </c>
      <c r="E467" s="5">
        <v>0</v>
      </c>
      <c r="F467" s="182">
        <f t="shared" si="51"/>
        <v>0</v>
      </c>
      <c r="G467" s="158">
        <v>0</v>
      </c>
      <c r="H467" s="183">
        <f t="shared" si="52"/>
        <v>0</v>
      </c>
    </row>
    <row r="468" spans="2:8" ht="12.75" thickBot="1">
      <c r="B468" s="184"/>
      <c r="C468" s="185"/>
      <c r="D468" s="186"/>
      <c r="E468" s="187"/>
      <c r="F468" s="208"/>
      <c r="G468" s="209" t="s">
        <v>107</v>
      </c>
      <c r="H468" s="210">
        <f>SUM(H452:H467)</f>
        <v>0</v>
      </c>
    </row>
    <row r="469" spans="2:8" ht="12.75" thickBot="1">
      <c r="B469" s="189"/>
      <c r="C469" s="190" t="s">
        <v>166</v>
      </c>
      <c r="D469" s="191">
        <f>+COUNTIF(E434:E467,"&gt;0")</f>
        <v>0</v>
      </c>
      <c r="E469" s="192"/>
      <c r="F469" s="193"/>
      <c r="G469" s="194"/>
      <c r="H469" s="195"/>
    </row>
    <row r="470" spans="2:8" ht="12">
      <c r="B470" s="75"/>
      <c r="C470" s="75"/>
      <c r="D470" s="83"/>
      <c r="E470" s="196" t="s">
        <v>106</v>
      </c>
      <c r="F470" s="197"/>
      <c r="G470" s="85"/>
      <c r="H470" s="198">
        <f>H450+H468</f>
        <v>0</v>
      </c>
    </row>
    <row r="471" spans="2:8" ht="12.75" thickBot="1">
      <c r="B471" s="189"/>
      <c r="C471" s="83"/>
      <c r="D471" s="83"/>
      <c r="E471" s="199"/>
      <c r="F471" s="200"/>
      <c r="G471" s="200"/>
      <c r="H471" s="201"/>
    </row>
    <row r="472" spans="2:8" ht="12">
      <c r="B472" s="189"/>
      <c r="C472" s="83"/>
      <c r="D472" s="83"/>
      <c r="E472" s="202"/>
      <c r="F472" s="194"/>
      <c r="G472" s="194"/>
      <c r="H472" s="203"/>
    </row>
    <row r="473" spans="2:8" ht="12">
      <c r="B473" s="189"/>
      <c r="C473" s="75"/>
      <c r="D473" s="75"/>
      <c r="E473" s="196" t="s">
        <v>113</v>
      </c>
      <c r="F473" s="85"/>
      <c r="G473" s="204">
        <f>Assumptions!$B$14</f>
        <v>0</v>
      </c>
      <c r="H473" s="198">
        <f>G473*H450</f>
        <v>0</v>
      </c>
    </row>
    <row r="474" spans="2:8" ht="12.75" thickBot="1">
      <c r="B474" s="189"/>
      <c r="C474" s="75"/>
      <c r="D474" s="75"/>
      <c r="E474" s="199"/>
      <c r="F474" s="205"/>
      <c r="G474" s="205"/>
      <c r="H474" s="201"/>
    </row>
    <row r="475" spans="2:8" ht="12">
      <c r="B475" s="189"/>
      <c r="C475" s="75"/>
      <c r="D475" s="75"/>
      <c r="E475" s="202"/>
      <c r="F475" s="193"/>
      <c r="G475" s="194"/>
      <c r="H475" s="203"/>
    </row>
    <row r="476" spans="2:8" ht="12">
      <c r="B476" s="189"/>
      <c r="C476" s="75"/>
      <c r="D476" s="75"/>
      <c r="E476" s="196" t="s">
        <v>218</v>
      </c>
      <c r="F476" s="85"/>
      <c r="G476" s="204">
        <f>Assumptions!$B$15</f>
        <v>0</v>
      </c>
      <c r="H476" s="206">
        <f>G476*H468</f>
        <v>0</v>
      </c>
    </row>
    <row r="477" spans="2:8" ht="12.75" thickBot="1">
      <c r="B477" s="189"/>
      <c r="C477" s="75"/>
      <c r="D477" s="75"/>
      <c r="E477" s="199"/>
      <c r="F477" s="205"/>
      <c r="G477" s="205"/>
      <c r="H477" s="201"/>
    </row>
    <row r="478" spans="2:8" ht="12">
      <c r="B478" s="189"/>
      <c r="C478" s="75"/>
      <c r="D478" s="75"/>
      <c r="E478" s="202"/>
      <c r="F478" s="194"/>
      <c r="G478" s="194"/>
      <c r="H478" s="203"/>
    </row>
    <row r="479" spans="2:8" ht="12">
      <c r="B479" s="189"/>
      <c r="C479" s="75"/>
      <c r="D479" s="75"/>
      <c r="E479" s="196" t="s">
        <v>112</v>
      </c>
      <c r="F479" s="85"/>
      <c r="G479" s="85"/>
      <c r="H479" s="198">
        <f>H470+H473+H476</f>
        <v>0</v>
      </c>
    </row>
    <row r="480" spans="2:8" ht="12.75" thickBot="1">
      <c r="B480" s="75"/>
      <c r="C480" s="75"/>
      <c r="D480" s="75"/>
      <c r="E480" s="199"/>
      <c r="F480" s="205"/>
      <c r="G480" s="205"/>
      <c r="H480" s="201"/>
    </row>
    <row r="481" ht="12.75" thickBot="1">
      <c r="H481" s="34" t="s">
        <v>175</v>
      </c>
    </row>
    <row r="482" spans="2:4" ht="12.75" thickBot="1">
      <c r="B482" s="424" t="str">
        <f>Assumptions!K4</f>
        <v>J</v>
      </c>
      <c r="C482" s="425"/>
      <c r="D482" s="426"/>
    </row>
    <row r="483" spans="2:8" ht="12">
      <c r="B483" s="45"/>
      <c r="C483" s="159"/>
      <c r="D483" s="160" t="s">
        <v>152</v>
      </c>
      <c r="E483" s="160" t="s">
        <v>153</v>
      </c>
      <c r="F483" s="160" t="s">
        <v>154</v>
      </c>
      <c r="G483" s="161"/>
      <c r="H483" s="162" t="s">
        <v>155</v>
      </c>
    </row>
    <row r="484" spans="2:8" ht="12">
      <c r="B484" s="163"/>
      <c r="C484" s="164" t="s">
        <v>156</v>
      </c>
      <c r="D484" s="165" t="s">
        <v>157</v>
      </c>
      <c r="E484" s="165" t="s">
        <v>157</v>
      </c>
      <c r="F484" s="165" t="s">
        <v>157</v>
      </c>
      <c r="G484" s="165" t="s">
        <v>158</v>
      </c>
      <c r="H484" s="166" t="s">
        <v>159</v>
      </c>
    </row>
    <row r="485" spans="2:8" ht="12.75" thickBot="1">
      <c r="B485" s="167"/>
      <c r="C485" s="168"/>
      <c r="D485" s="169" t="s">
        <v>160</v>
      </c>
      <c r="E485" s="169" t="s">
        <v>161</v>
      </c>
      <c r="F485" s="169" t="s">
        <v>160</v>
      </c>
      <c r="G485" s="170"/>
      <c r="H485" s="171"/>
    </row>
    <row r="486" spans="2:8" ht="12">
      <c r="B486" s="90" t="s">
        <v>104</v>
      </c>
      <c r="C486" s="172"/>
      <c r="D486" s="173"/>
      <c r="E486" s="174"/>
      <c r="F486" s="175"/>
      <c r="G486" s="176"/>
      <c r="H486" s="177"/>
    </row>
    <row r="487" spans="2:8" ht="12">
      <c r="B487" s="178"/>
      <c r="C487" s="207" t="s">
        <v>219</v>
      </c>
      <c r="D487" s="180">
        <f>Assumptions!$B$7</f>
        <v>0</v>
      </c>
      <c r="E487" s="5">
        <v>0</v>
      </c>
      <c r="F487" s="182">
        <f aca="true" t="shared" si="54" ref="F487:F502">D487*E487</f>
        <v>0</v>
      </c>
      <c r="G487" s="158">
        <v>0</v>
      </c>
      <c r="H487" s="183">
        <f aca="true" t="shared" si="55" ref="H487:H502">F487*G487</f>
        <v>0</v>
      </c>
    </row>
    <row r="488" spans="2:8" ht="12">
      <c r="B488" s="178"/>
      <c r="C488" s="207"/>
      <c r="D488" s="180">
        <f aca="true" t="shared" si="56" ref="D488:D502">D487</f>
        <v>0</v>
      </c>
      <c r="E488" s="5">
        <v>0</v>
      </c>
      <c r="F488" s="182">
        <f t="shared" si="54"/>
        <v>0</v>
      </c>
      <c r="G488" s="158">
        <v>0</v>
      </c>
      <c r="H488" s="183">
        <f t="shared" si="55"/>
        <v>0</v>
      </c>
    </row>
    <row r="489" spans="2:8" ht="12">
      <c r="B489" s="178"/>
      <c r="C489" s="207"/>
      <c r="D489" s="180">
        <f t="shared" si="56"/>
        <v>0</v>
      </c>
      <c r="E489" s="5">
        <v>0</v>
      </c>
      <c r="F489" s="182">
        <f t="shared" si="54"/>
        <v>0</v>
      </c>
      <c r="G489" s="158">
        <v>0</v>
      </c>
      <c r="H489" s="183">
        <f t="shared" si="55"/>
        <v>0</v>
      </c>
    </row>
    <row r="490" spans="2:8" ht="12">
      <c r="B490" s="178"/>
      <c r="C490" s="207"/>
      <c r="D490" s="180">
        <f t="shared" si="56"/>
        <v>0</v>
      </c>
      <c r="E490" s="5">
        <v>0</v>
      </c>
      <c r="F490" s="182">
        <f t="shared" si="54"/>
        <v>0</v>
      </c>
      <c r="G490" s="158">
        <v>0</v>
      </c>
      <c r="H490" s="183">
        <f t="shared" si="55"/>
        <v>0</v>
      </c>
    </row>
    <row r="491" spans="2:8" ht="12">
      <c r="B491" s="178"/>
      <c r="C491" s="207"/>
      <c r="D491" s="180">
        <f t="shared" si="56"/>
        <v>0</v>
      </c>
      <c r="E491" s="5">
        <v>0</v>
      </c>
      <c r="F491" s="182">
        <f t="shared" si="54"/>
        <v>0</v>
      </c>
      <c r="G491" s="158">
        <v>0</v>
      </c>
      <c r="H491" s="183">
        <f t="shared" si="55"/>
        <v>0</v>
      </c>
    </row>
    <row r="492" spans="2:8" ht="12">
      <c r="B492" s="178"/>
      <c r="C492" s="207"/>
      <c r="D492" s="180">
        <f t="shared" si="56"/>
        <v>0</v>
      </c>
      <c r="E492" s="5">
        <v>0</v>
      </c>
      <c r="F492" s="182">
        <f t="shared" si="54"/>
        <v>0</v>
      </c>
      <c r="G492" s="158">
        <v>0</v>
      </c>
      <c r="H492" s="183">
        <f t="shared" si="55"/>
        <v>0</v>
      </c>
    </row>
    <row r="493" spans="2:8" ht="12">
      <c r="B493" s="178"/>
      <c r="C493" s="207"/>
      <c r="D493" s="180">
        <f t="shared" si="56"/>
        <v>0</v>
      </c>
      <c r="E493" s="5">
        <v>0</v>
      </c>
      <c r="F493" s="182">
        <f t="shared" si="54"/>
        <v>0</v>
      </c>
      <c r="G493" s="158">
        <v>0</v>
      </c>
      <c r="H493" s="183">
        <f t="shared" si="55"/>
        <v>0</v>
      </c>
    </row>
    <row r="494" spans="2:8" ht="12">
      <c r="B494" s="178"/>
      <c r="C494" s="207"/>
      <c r="D494" s="180">
        <f t="shared" si="56"/>
        <v>0</v>
      </c>
      <c r="E494" s="5">
        <v>0</v>
      </c>
      <c r="F494" s="182">
        <f t="shared" si="54"/>
        <v>0</v>
      </c>
      <c r="G494" s="158">
        <v>0</v>
      </c>
      <c r="H494" s="183">
        <f t="shared" si="55"/>
        <v>0</v>
      </c>
    </row>
    <row r="495" spans="2:8" ht="12">
      <c r="B495" s="178"/>
      <c r="C495" s="207"/>
      <c r="D495" s="180">
        <f t="shared" si="56"/>
        <v>0</v>
      </c>
      <c r="E495" s="5">
        <v>0</v>
      </c>
      <c r="F495" s="182">
        <f t="shared" si="54"/>
        <v>0</v>
      </c>
      <c r="G495" s="158">
        <v>0</v>
      </c>
      <c r="H495" s="183">
        <f t="shared" si="55"/>
        <v>0</v>
      </c>
    </row>
    <row r="496" spans="2:8" ht="12">
      <c r="B496" s="178"/>
      <c r="C496" s="207"/>
      <c r="D496" s="180">
        <f t="shared" si="56"/>
        <v>0</v>
      </c>
      <c r="E496" s="5">
        <v>0</v>
      </c>
      <c r="F496" s="182">
        <f t="shared" si="54"/>
        <v>0</v>
      </c>
      <c r="G496" s="158">
        <v>0</v>
      </c>
      <c r="H496" s="183">
        <f t="shared" si="55"/>
        <v>0</v>
      </c>
    </row>
    <row r="497" spans="2:8" ht="12">
      <c r="B497" s="178"/>
      <c r="C497" s="207"/>
      <c r="D497" s="180">
        <f t="shared" si="56"/>
        <v>0</v>
      </c>
      <c r="E497" s="5">
        <v>0</v>
      </c>
      <c r="F497" s="182">
        <f t="shared" si="54"/>
        <v>0</v>
      </c>
      <c r="G497" s="158">
        <v>0</v>
      </c>
      <c r="H497" s="183">
        <f t="shared" si="55"/>
        <v>0</v>
      </c>
    </row>
    <row r="498" spans="2:8" ht="12">
      <c r="B498" s="178"/>
      <c r="C498" s="207"/>
      <c r="D498" s="180">
        <f t="shared" si="56"/>
        <v>0</v>
      </c>
      <c r="E498" s="5">
        <v>0</v>
      </c>
      <c r="F498" s="182">
        <f t="shared" si="54"/>
        <v>0</v>
      </c>
      <c r="G498" s="158">
        <v>0</v>
      </c>
      <c r="H498" s="183">
        <f t="shared" si="55"/>
        <v>0</v>
      </c>
    </row>
    <row r="499" spans="2:8" ht="12">
      <c r="B499" s="178"/>
      <c r="C499" s="207"/>
      <c r="D499" s="180">
        <f t="shared" si="56"/>
        <v>0</v>
      </c>
      <c r="E499" s="5">
        <v>0</v>
      </c>
      <c r="F499" s="182">
        <f t="shared" si="54"/>
        <v>0</v>
      </c>
      <c r="G499" s="158">
        <v>0</v>
      </c>
      <c r="H499" s="183">
        <f t="shared" si="55"/>
        <v>0</v>
      </c>
    </row>
    <row r="500" spans="2:8" ht="12">
      <c r="B500" s="178"/>
      <c r="C500" s="207"/>
      <c r="D500" s="180">
        <f t="shared" si="56"/>
        <v>0</v>
      </c>
      <c r="E500" s="5">
        <v>0</v>
      </c>
      <c r="F500" s="182">
        <f t="shared" si="54"/>
        <v>0</v>
      </c>
      <c r="G500" s="158">
        <v>0</v>
      </c>
      <c r="H500" s="183">
        <f t="shared" si="55"/>
        <v>0</v>
      </c>
    </row>
    <row r="501" spans="2:8" ht="12">
      <c r="B501" s="178"/>
      <c r="C501" s="207"/>
      <c r="D501" s="180">
        <f t="shared" si="56"/>
        <v>0</v>
      </c>
      <c r="E501" s="5">
        <v>0</v>
      </c>
      <c r="F501" s="182">
        <f t="shared" si="54"/>
        <v>0</v>
      </c>
      <c r="G501" s="158">
        <v>0</v>
      </c>
      <c r="H501" s="183">
        <f t="shared" si="55"/>
        <v>0</v>
      </c>
    </row>
    <row r="502" spans="2:8" ht="12.75" thickBot="1">
      <c r="B502" s="178"/>
      <c r="C502" s="207"/>
      <c r="D502" s="180">
        <f t="shared" si="56"/>
        <v>0</v>
      </c>
      <c r="E502" s="5">
        <v>0</v>
      </c>
      <c r="F502" s="182">
        <f t="shared" si="54"/>
        <v>0</v>
      </c>
      <c r="G502" s="158">
        <v>0</v>
      </c>
      <c r="H502" s="183">
        <f t="shared" si="55"/>
        <v>0</v>
      </c>
    </row>
    <row r="503" spans="2:8" ht="12.75" thickBot="1">
      <c r="B503" s="184"/>
      <c r="C503" s="185"/>
      <c r="D503" s="186"/>
      <c r="E503" s="187"/>
      <c r="F503" s="208"/>
      <c r="G503" s="209" t="s">
        <v>108</v>
      </c>
      <c r="H503" s="210">
        <f>SUM(H487:H502)</f>
        <v>0</v>
      </c>
    </row>
    <row r="504" spans="2:8" ht="12">
      <c r="B504" s="90" t="s">
        <v>105</v>
      </c>
      <c r="C504" s="179"/>
      <c r="D504" s="180"/>
      <c r="E504" s="181"/>
      <c r="F504" s="182"/>
      <c r="G504" s="188"/>
      <c r="H504" s="183"/>
    </row>
    <row r="505" spans="2:8" ht="12">
      <c r="B505" s="178"/>
      <c r="C505" s="207" t="s">
        <v>219</v>
      </c>
      <c r="D505" s="180">
        <f>D502</f>
        <v>0</v>
      </c>
      <c r="E505" s="5">
        <v>0</v>
      </c>
      <c r="F505" s="182">
        <f aca="true" t="shared" si="57" ref="F505:F520">D505*E505</f>
        <v>0</v>
      </c>
      <c r="G505" s="158">
        <v>0</v>
      </c>
      <c r="H505" s="183">
        <f aca="true" t="shared" si="58" ref="H505:H520">F505*G505</f>
        <v>0</v>
      </c>
    </row>
    <row r="506" spans="2:8" ht="12">
      <c r="B506" s="178"/>
      <c r="C506" s="207"/>
      <c r="D506" s="180">
        <f aca="true" t="shared" si="59" ref="D506:D520">D505</f>
        <v>0</v>
      </c>
      <c r="E506" s="5">
        <v>0</v>
      </c>
      <c r="F506" s="182">
        <f t="shared" si="57"/>
        <v>0</v>
      </c>
      <c r="G506" s="158">
        <v>0</v>
      </c>
      <c r="H506" s="183">
        <f t="shared" si="58"/>
        <v>0</v>
      </c>
    </row>
    <row r="507" spans="2:8" ht="12">
      <c r="B507" s="178"/>
      <c r="C507" s="207"/>
      <c r="D507" s="180">
        <f t="shared" si="59"/>
        <v>0</v>
      </c>
      <c r="E507" s="5">
        <v>0</v>
      </c>
      <c r="F507" s="182">
        <f t="shared" si="57"/>
        <v>0</v>
      </c>
      <c r="G507" s="158">
        <v>0</v>
      </c>
      <c r="H507" s="183">
        <f t="shared" si="58"/>
        <v>0</v>
      </c>
    </row>
    <row r="508" spans="2:8" ht="12">
      <c r="B508" s="178"/>
      <c r="C508" s="207"/>
      <c r="D508" s="180">
        <f t="shared" si="59"/>
        <v>0</v>
      </c>
      <c r="E508" s="5">
        <v>0</v>
      </c>
      <c r="F508" s="182">
        <f t="shared" si="57"/>
        <v>0</v>
      </c>
      <c r="G508" s="158">
        <v>0</v>
      </c>
      <c r="H508" s="183">
        <f t="shared" si="58"/>
        <v>0</v>
      </c>
    </row>
    <row r="509" spans="2:8" ht="12">
      <c r="B509" s="178"/>
      <c r="C509" s="207"/>
      <c r="D509" s="180">
        <f t="shared" si="59"/>
        <v>0</v>
      </c>
      <c r="E509" s="5">
        <v>0</v>
      </c>
      <c r="F509" s="182">
        <f t="shared" si="57"/>
        <v>0</v>
      </c>
      <c r="G509" s="158">
        <v>0</v>
      </c>
      <c r="H509" s="183">
        <f t="shared" si="58"/>
        <v>0</v>
      </c>
    </row>
    <row r="510" spans="2:8" ht="12">
      <c r="B510" s="178"/>
      <c r="C510" s="207"/>
      <c r="D510" s="180">
        <f t="shared" si="59"/>
        <v>0</v>
      </c>
      <c r="E510" s="5">
        <v>0</v>
      </c>
      <c r="F510" s="182">
        <f t="shared" si="57"/>
        <v>0</v>
      </c>
      <c r="G510" s="158">
        <v>0</v>
      </c>
      <c r="H510" s="183">
        <f t="shared" si="58"/>
        <v>0</v>
      </c>
    </row>
    <row r="511" spans="2:8" ht="12">
      <c r="B511" s="178"/>
      <c r="C511" s="207"/>
      <c r="D511" s="180">
        <f t="shared" si="59"/>
        <v>0</v>
      </c>
      <c r="E511" s="5">
        <v>0</v>
      </c>
      <c r="F511" s="182">
        <f t="shared" si="57"/>
        <v>0</v>
      </c>
      <c r="G511" s="158">
        <v>0</v>
      </c>
      <c r="H511" s="183">
        <f t="shared" si="58"/>
        <v>0</v>
      </c>
    </row>
    <row r="512" spans="2:8" ht="12">
      <c r="B512" s="178"/>
      <c r="C512" s="207"/>
      <c r="D512" s="180">
        <f t="shared" si="59"/>
        <v>0</v>
      </c>
      <c r="E512" s="5">
        <v>0</v>
      </c>
      <c r="F512" s="182">
        <f t="shared" si="57"/>
        <v>0</v>
      </c>
      <c r="G512" s="158">
        <v>0</v>
      </c>
      <c r="H512" s="183">
        <f t="shared" si="58"/>
        <v>0</v>
      </c>
    </row>
    <row r="513" spans="2:8" ht="12">
      <c r="B513" s="178"/>
      <c r="C513" s="207"/>
      <c r="D513" s="180">
        <f t="shared" si="59"/>
        <v>0</v>
      </c>
      <c r="E513" s="5">
        <v>0</v>
      </c>
      <c r="F513" s="182">
        <f t="shared" si="57"/>
        <v>0</v>
      </c>
      <c r="G513" s="158">
        <v>0</v>
      </c>
      <c r="H513" s="183">
        <f t="shared" si="58"/>
        <v>0</v>
      </c>
    </row>
    <row r="514" spans="2:8" ht="12">
      <c r="B514" s="178"/>
      <c r="C514" s="207"/>
      <c r="D514" s="180">
        <f t="shared" si="59"/>
        <v>0</v>
      </c>
      <c r="E514" s="5">
        <v>0</v>
      </c>
      <c r="F514" s="182">
        <f t="shared" si="57"/>
        <v>0</v>
      </c>
      <c r="G514" s="158">
        <v>0</v>
      </c>
      <c r="H514" s="183">
        <f t="shared" si="58"/>
        <v>0</v>
      </c>
    </row>
    <row r="515" spans="2:8" ht="12">
      <c r="B515" s="178"/>
      <c r="C515" s="207"/>
      <c r="D515" s="180">
        <f t="shared" si="59"/>
        <v>0</v>
      </c>
      <c r="E515" s="5">
        <v>0</v>
      </c>
      <c r="F515" s="182">
        <f t="shared" si="57"/>
        <v>0</v>
      </c>
      <c r="G515" s="158">
        <v>0</v>
      </c>
      <c r="H515" s="183">
        <f t="shared" si="58"/>
        <v>0</v>
      </c>
    </row>
    <row r="516" spans="2:8" ht="12">
      <c r="B516" s="178"/>
      <c r="C516" s="207"/>
      <c r="D516" s="180">
        <f t="shared" si="59"/>
        <v>0</v>
      </c>
      <c r="E516" s="5">
        <v>0</v>
      </c>
      <c r="F516" s="182">
        <f t="shared" si="57"/>
        <v>0</v>
      </c>
      <c r="G516" s="158">
        <v>0</v>
      </c>
      <c r="H516" s="183">
        <f t="shared" si="58"/>
        <v>0</v>
      </c>
    </row>
    <row r="517" spans="2:8" ht="12">
      <c r="B517" s="178"/>
      <c r="C517" s="207"/>
      <c r="D517" s="180">
        <f t="shared" si="59"/>
        <v>0</v>
      </c>
      <c r="E517" s="5">
        <v>0</v>
      </c>
      <c r="F517" s="182">
        <f t="shared" si="57"/>
        <v>0</v>
      </c>
      <c r="G517" s="158">
        <v>0</v>
      </c>
      <c r="H517" s="183">
        <f t="shared" si="58"/>
        <v>0</v>
      </c>
    </row>
    <row r="518" spans="2:8" ht="12">
      <c r="B518" s="178"/>
      <c r="C518" s="207"/>
      <c r="D518" s="180">
        <f t="shared" si="59"/>
        <v>0</v>
      </c>
      <c r="E518" s="5">
        <v>0</v>
      </c>
      <c r="F518" s="182">
        <f t="shared" si="57"/>
        <v>0</v>
      </c>
      <c r="G518" s="158">
        <v>0</v>
      </c>
      <c r="H518" s="183">
        <f t="shared" si="58"/>
        <v>0</v>
      </c>
    </row>
    <row r="519" spans="2:8" ht="12">
      <c r="B519" s="178"/>
      <c r="C519" s="207"/>
      <c r="D519" s="180">
        <f t="shared" si="59"/>
        <v>0</v>
      </c>
      <c r="E519" s="5">
        <v>0</v>
      </c>
      <c r="F519" s="182">
        <f t="shared" si="57"/>
        <v>0</v>
      </c>
      <c r="G519" s="158">
        <v>0</v>
      </c>
      <c r="H519" s="183">
        <f t="shared" si="58"/>
        <v>0</v>
      </c>
    </row>
    <row r="520" spans="2:8" ht="12.75" thickBot="1">
      <c r="B520" s="178"/>
      <c r="C520" s="207"/>
      <c r="D520" s="180">
        <f t="shared" si="59"/>
        <v>0</v>
      </c>
      <c r="E520" s="5">
        <v>0</v>
      </c>
      <c r="F520" s="182">
        <f t="shared" si="57"/>
        <v>0</v>
      </c>
      <c r="G520" s="158">
        <v>0</v>
      </c>
      <c r="H520" s="183">
        <f t="shared" si="58"/>
        <v>0</v>
      </c>
    </row>
    <row r="521" spans="2:8" ht="12.75" thickBot="1">
      <c r="B521" s="184"/>
      <c r="C521" s="185"/>
      <c r="D521" s="186"/>
      <c r="E521" s="187"/>
      <c r="F521" s="208"/>
      <c r="G521" s="209" t="s">
        <v>107</v>
      </c>
      <c r="H521" s="210">
        <f>SUM(H505:H520)</f>
        <v>0</v>
      </c>
    </row>
    <row r="522" spans="2:8" ht="12.75" thickBot="1">
      <c r="B522" s="189"/>
      <c r="C522" s="190" t="s">
        <v>166</v>
      </c>
      <c r="D522" s="191">
        <f>+COUNTIF(E487:E520,"&gt;0")</f>
        <v>0</v>
      </c>
      <c r="E522" s="192"/>
      <c r="F522" s="193"/>
      <c r="G522" s="194"/>
      <c r="H522" s="195"/>
    </row>
    <row r="523" spans="2:8" ht="12">
      <c r="B523" s="75"/>
      <c r="C523" s="75"/>
      <c r="D523" s="83"/>
      <c r="E523" s="196" t="s">
        <v>106</v>
      </c>
      <c r="F523" s="197"/>
      <c r="G523" s="85"/>
      <c r="H523" s="198">
        <f>H503+H521</f>
        <v>0</v>
      </c>
    </row>
    <row r="524" spans="2:8" ht="12.75" thickBot="1">
      <c r="B524" s="189"/>
      <c r="C524" s="83"/>
      <c r="D524" s="83"/>
      <c r="E524" s="199"/>
      <c r="F524" s="200"/>
      <c r="G524" s="200"/>
      <c r="H524" s="201"/>
    </row>
    <row r="525" spans="2:8" ht="12">
      <c r="B525" s="189"/>
      <c r="C525" s="83"/>
      <c r="D525" s="83"/>
      <c r="E525" s="202"/>
      <c r="F525" s="194"/>
      <c r="G525" s="194"/>
      <c r="H525" s="203"/>
    </row>
    <row r="526" spans="2:8" ht="12">
      <c r="B526" s="189"/>
      <c r="C526" s="75"/>
      <c r="D526" s="75"/>
      <c r="E526" s="196" t="s">
        <v>113</v>
      </c>
      <c r="F526" s="85"/>
      <c r="G526" s="204">
        <f>Assumptions!$B$14</f>
        <v>0</v>
      </c>
      <c r="H526" s="198">
        <f>G526*H503</f>
        <v>0</v>
      </c>
    </row>
    <row r="527" spans="2:8" ht="12.75" thickBot="1">
      <c r="B527" s="189"/>
      <c r="C527" s="75"/>
      <c r="D527" s="75"/>
      <c r="E527" s="199"/>
      <c r="F527" s="205"/>
      <c r="G527" s="205"/>
      <c r="H527" s="201"/>
    </row>
    <row r="528" spans="2:8" ht="12">
      <c r="B528" s="189"/>
      <c r="C528" s="75"/>
      <c r="D528" s="75"/>
      <c r="E528" s="202"/>
      <c r="F528" s="193"/>
      <c r="G528" s="194"/>
      <c r="H528" s="203"/>
    </row>
    <row r="529" spans="2:8" ht="12">
      <c r="B529" s="189"/>
      <c r="C529" s="75"/>
      <c r="D529" s="75"/>
      <c r="E529" s="196" t="s">
        <v>218</v>
      </c>
      <c r="F529" s="85"/>
      <c r="G529" s="204">
        <f>Assumptions!$B$15</f>
        <v>0</v>
      </c>
      <c r="H529" s="206">
        <f>G529*H521</f>
        <v>0</v>
      </c>
    </row>
    <row r="530" spans="2:8" ht="12.75" thickBot="1">
      <c r="B530" s="189"/>
      <c r="C530" s="75"/>
      <c r="D530" s="75"/>
      <c r="E530" s="199"/>
      <c r="F530" s="205"/>
      <c r="G530" s="205"/>
      <c r="H530" s="201"/>
    </row>
    <row r="531" spans="2:8" ht="12">
      <c r="B531" s="189"/>
      <c r="C531" s="75"/>
      <c r="D531" s="75"/>
      <c r="E531" s="202"/>
      <c r="F531" s="194"/>
      <c r="G531" s="194"/>
      <c r="H531" s="203"/>
    </row>
    <row r="532" spans="2:8" ht="12">
      <c r="B532" s="189"/>
      <c r="C532" s="75"/>
      <c r="D532" s="75"/>
      <c r="E532" s="196" t="s">
        <v>112</v>
      </c>
      <c r="F532" s="85"/>
      <c r="G532" s="85"/>
      <c r="H532" s="198">
        <f>H523+H526+H529</f>
        <v>0</v>
      </c>
    </row>
    <row r="533" spans="2:8" ht="12.75" thickBot="1">
      <c r="B533" s="75"/>
      <c r="C533" s="75"/>
      <c r="D533" s="75"/>
      <c r="E533" s="199"/>
      <c r="F533" s="205"/>
      <c r="G533" s="205"/>
      <c r="H533" s="201"/>
    </row>
    <row r="534" ht="12.75" thickBot="1">
      <c r="H534" s="34" t="s">
        <v>175</v>
      </c>
    </row>
    <row r="535" spans="2:4" ht="12.75" thickBot="1">
      <c r="B535" s="424" t="str">
        <f>Assumptions!L4</f>
        <v>K</v>
      </c>
      <c r="C535" s="425"/>
      <c r="D535" s="426"/>
    </row>
    <row r="536" spans="2:8" ht="12">
      <c r="B536" s="45"/>
      <c r="C536" s="159"/>
      <c r="D536" s="160" t="s">
        <v>152</v>
      </c>
      <c r="E536" s="160" t="s">
        <v>153</v>
      </c>
      <c r="F536" s="160" t="s">
        <v>154</v>
      </c>
      <c r="G536" s="161"/>
      <c r="H536" s="162" t="s">
        <v>155</v>
      </c>
    </row>
    <row r="537" spans="2:8" ht="12">
      <c r="B537" s="163"/>
      <c r="C537" s="164" t="s">
        <v>156</v>
      </c>
      <c r="D537" s="165" t="s">
        <v>157</v>
      </c>
      <c r="E537" s="165" t="s">
        <v>157</v>
      </c>
      <c r="F537" s="165" t="s">
        <v>157</v>
      </c>
      <c r="G537" s="165" t="s">
        <v>158</v>
      </c>
      <c r="H537" s="166" t="s">
        <v>159</v>
      </c>
    </row>
    <row r="538" spans="2:8" ht="12.75" thickBot="1">
      <c r="B538" s="167"/>
      <c r="C538" s="168"/>
      <c r="D538" s="169" t="s">
        <v>160</v>
      </c>
      <c r="E538" s="169" t="s">
        <v>161</v>
      </c>
      <c r="F538" s="169" t="s">
        <v>160</v>
      </c>
      <c r="G538" s="170"/>
      <c r="H538" s="171"/>
    </row>
    <row r="539" spans="2:8" ht="12">
      <c r="B539" s="90" t="s">
        <v>104</v>
      </c>
      <c r="C539" s="172"/>
      <c r="D539" s="173"/>
      <c r="E539" s="174"/>
      <c r="F539" s="175"/>
      <c r="G539" s="176"/>
      <c r="H539" s="177"/>
    </row>
    <row r="540" spans="2:8" ht="12">
      <c r="B540" s="178"/>
      <c r="C540" s="207" t="s">
        <v>219</v>
      </c>
      <c r="D540" s="180">
        <f>Assumptions!$B$7</f>
        <v>0</v>
      </c>
      <c r="E540" s="5">
        <v>0</v>
      </c>
      <c r="F540" s="182">
        <f aca="true" t="shared" si="60" ref="F540:F555">D540*E540</f>
        <v>0</v>
      </c>
      <c r="G540" s="158">
        <v>0</v>
      </c>
      <c r="H540" s="183">
        <f aca="true" t="shared" si="61" ref="H540:H555">F540*G540</f>
        <v>0</v>
      </c>
    </row>
    <row r="541" spans="2:8" ht="12">
      <c r="B541" s="178"/>
      <c r="C541" s="207"/>
      <c r="D541" s="180">
        <f aca="true" t="shared" si="62" ref="D541:D555">D540</f>
        <v>0</v>
      </c>
      <c r="E541" s="5">
        <v>0</v>
      </c>
      <c r="F541" s="182">
        <f t="shared" si="60"/>
        <v>0</v>
      </c>
      <c r="G541" s="158">
        <v>0</v>
      </c>
      <c r="H541" s="183">
        <f t="shared" si="61"/>
        <v>0</v>
      </c>
    </row>
    <row r="542" spans="2:8" ht="12">
      <c r="B542" s="178"/>
      <c r="C542" s="207"/>
      <c r="D542" s="180">
        <f t="shared" si="62"/>
        <v>0</v>
      </c>
      <c r="E542" s="5">
        <v>0</v>
      </c>
      <c r="F542" s="182">
        <f t="shared" si="60"/>
        <v>0</v>
      </c>
      <c r="G542" s="158">
        <v>0</v>
      </c>
      <c r="H542" s="183">
        <f t="shared" si="61"/>
        <v>0</v>
      </c>
    </row>
    <row r="543" spans="2:8" ht="12">
      <c r="B543" s="178"/>
      <c r="C543" s="207"/>
      <c r="D543" s="180">
        <f t="shared" si="62"/>
        <v>0</v>
      </c>
      <c r="E543" s="5">
        <v>0</v>
      </c>
      <c r="F543" s="182">
        <f t="shared" si="60"/>
        <v>0</v>
      </c>
      <c r="G543" s="158">
        <v>0</v>
      </c>
      <c r="H543" s="183">
        <f t="shared" si="61"/>
        <v>0</v>
      </c>
    </row>
    <row r="544" spans="2:8" ht="12">
      <c r="B544" s="178"/>
      <c r="C544" s="207"/>
      <c r="D544" s="180">
        <f t="shared" si="62"/>
        <v>0</v>
      </c>
      <c r="E544" s="5">
        <v>0</v>
      </c>
      <c r="F544" s="182">
        <f t="shared" si="60"/>
        <v>0</v>
      </c>
      <c r="G544" s="158">
        <v>0</v>
      </c>
      <c r="H544" s="183">
        <f t="shared" si="61"/>
        <v>0</v>
      </c>
    </row>
    <row r="545" spans="2:8" ht="12">
      <c r="B545" s="178"/>
      <c r="C545" s="207"/>
      <c r="D545" s="180">
        <f t="shared" si="62"/>
        <v>0</v>
      </c>
      <c r="E545" s="5">
        <v>0</v>
      </c>
      <c r="F545" s="182">
        <f t="shared" si="60"/>
        <v>0</v>
      </c>
      <c r="G545" s="158">
        <v>0</v>
      </c>
      <c r="H545" s="183">
        <f t="shared" si="61"/>
        <v>0</v>
      </c>
    </row>
    <row r="546" spans="2:8" ht="12">
      <c r="B546" s="178"/>
      <c r="C546" s="207"/>
      <c r="D546" s="180">
        <f t="shared" si="62"/>
        <v>0</v>
      </c>
      <c r="E546" s="5">
        <v>0</v>
      </c>
      <c r="F546" s="182">
        <f t="shared" si="60"/>
        <v>0</v>
      </c>
      <c r="G546" s="158">
        <v>0</v>
      </c>
      <c r="H546" s="183">
        <f t="shared" si="61"/>
        <v>0</v>
      </c>
    </row>
    <row r="547" spans="2:8" ht="12">
      <c r="B547" s="178"/>
      <c r="C547" s="207"/>
      <c r="D547" s="180">
        <f t="shared" si="62"/>
        <v>0</v>
      </c>
      <c r="E547" s="5">
        <v>0</v>
      </c>
      <c r="F547" s="182">
        <f t="shared" si="60"/>
        <v>0</v>
      </c>
      <c r="G547" s="158">
        <v>0</v>
      </c>
      <c r="H547" s="183">
        <f t="shared" si="61"/>
        <v>0</v>
      </c>
    </row>
    <row r="548" spans="2:8" ht="12">
      <c r="B548" s="178"/>
      <c r="C548" s="207"/>
      <c r="D548" s="180">
        <f t="shared" si="62"/>
        <v>0</v>
      </c>
      <c r="E548" s="5">
        <v>0</v>
      </c>
      <c r="F548" s="182">
        <f t="shared" si="60"/>
        <v>0</v>
      </c>
      <c r="G548" s="158">
        <v>0</v>
      </c>
      <c r="H548" s="183">
        <f t="shared" si="61"/>
        <v>0</v>
      </c>
    </row>
    <row r="549" spans="2:8" ht="12">
      <c r="B549" s="178"/>
      <c r="C549" s="207"/>
      <c r="D549" s="180">
        <f t="shared" si="62"/>
        <v>0</v>
      </c>
      <c r="E549" s="5">
        <v>0</v>
      </c>
      <c r="F549" s="182">
        <f t="shared" si="60"/>
        <v>0</v>
      </c>
      <c r="G549" s="158">
        <v>0</v>
      </c>
      <c r="H549" s="183">
        <f t="shared" si="61"/>
        <v>0</v>
      </c>
    </row>
    <row r="550" spans="2:8" ht="12">
      <c r="B550" s="178"/>
      <c r="C550" s="207"/>
      <c r="D550" s="180">
        <f t="shared" si="62"/>
        <v>0</v>
      </c>
      <c r="E550" s="5">
        <v>0</v>
      </c>
      <c r="F550" s="182">
        <f t="shared" si="60"/>
        <v>0</v>
      </c>
      <c r="G550" s="158">
        <v>0</v>
      </c>
      <c r="H550" s="183">
        <f t="shared" si="61"/>
        <v>0</v>
      </c>
    </row>
    <row r="551" spans="2:8" ht="12">
      <c r="B551" s="178"/>
      <c r="C551" s="207"/>
      <c r="D551" s="180">
        <f t="shared" si="62"/>
        <v>0</v>
      </c>
      <c r="E551" s="5">
        <v>0</v>
      </c>
      <c r="F551" s="182">
        <f t="shared" si="60"/>
        <v>0</v>
      </c>
      <c r="G551" s="158">
        <v>0</v>
      </c>
      <c r="H551" s="183">
        <f t="shared" si="61"/>
        <v>0</v>
      </c>
    </row>
    <row r="552" spans="2:8" ht="12">
      <c r="B552" s="178"/>
      <c r="C552" s="207"/>
      <c r="D552" s="180">
        <f t="shared" si="62"/>
        <v>0</v>
      </c>
      <c r="E552" s="5">
        <v>0</v>
      </c>
      <c r="F552" s="182">
        <f t="shared" si="60"/>
        <v>0</v>
      </c>
      <c r="G552" s="158">
        <v>0</v>
      </c>
      <c r="H552" s="183">
        <f t="shared" si="61"/>
        <v>0</v>
      </c>
    </row>
    <row r="553" spans="2:8" ht="12">
      <c r="B553" s="178"/>
      <c r="C553" s="207"/>
      <c r="D553" s="180">
        <f t="shared" si="62"/>
        <v>0</v>
      </c>
      <c r="E553" s="5">
        <v>0</v>
      </c>
      <c r="F553" s="182">
        <f t="shared" si="60"/>
        <v>0</v>
      </c>
      <c r="G553" s="158">
        <v>0</v>
      </c>
      <c r="H553" s="183">
        <f t="shared" si="61"/>
        <v>0</v>
      </c>
    </row>
    <row r="554" spans="2:8" ht="12">
      <c r="B554" s="178"/>
      <c r="C554" s="207"/>
      <c r="D554" s="180">
        <f t="shared" si="62"/>
        <v>0</v>
      </c>
      <c r="E554" s="5">
        <v>0</v>
      </c>
      <c r="F554" s="182">
        <f t="shared" si="60"/>
        <v>0</v>
      </c>
      <c r="G554" s="158">
        <v>0</v>
      </c>
      <c r="H554" s="183">
        <f t="shared" si="61"/>
        <v>0</v>
      </c>
    </row>
    <row r="555" spans="2:8" ht="12.75" thickBot="1">
      <c r="B555" s="178"/>
      <c r="C555" s="207"/>
      <c r="D555" s="180">
        <f t="shared" si="62"/>
        <v>0</v>
      </c>
      <c r="E555" s="5">
        <v>0</v>
      </c>
      <c r="F555" s="182">
        <f t="shared" si="60"/>
        <v>0</v>
      </c>
      <c r="G555" s="158">
        <v>0</v>
      </c>
      <c r="H555" s="183">
        <f t="shared" si="61"/>
        <v>0</v>
      </c>
    </row>
    <row r="556" spans="2:8" ht="12.75" thickBot="1">
      <c r="B556" s="184"/>
      <c r="C556" s="185"/>
      <c r="D556" s="186"/>
      <c r="E556" s="187"/>
      <c r="F556" s="208"/>
      <c r="G556" s="209" t="s">
        <v>108</v>
      </c>
      <c r="H556" s="210">
        <f>SUM(H540:H555)</f>
        <v>0</v>
      </c>
    </row>
    <row r="557" spans="2:8" ht="12">
      <c r="B557" s="90" t="s">
        <v>105</v>
      </c>
      <c r="C557" s="179"/>
      <c r="D557" s="180"/>
      <c r="E557" s="181"/>
      <c r="F557" s="182"/>
      <c r="G557" s="188"/>
      <c r="H557" s="183"/>
    </row>
    <row r="558" spans="2:8" ht="12">
      <c r="B558" s="178"/>
      <c r="C558" s="207" t="s">
        <v>219</v>
      </c>
      <c r="D558" s="180">
        <f>D555</f>
        <v>0</v>
      </c>
      <c r="E558" s="5">
        <v>0</v>
      </c>
      <c r="F558" s="182">
        <f aca="true" t="shared" si="63" ref="F558:F573">D558*E558</f>
        <v>0</v>
      </c>
      <c r="G558" s="158">
        <v>0</v>
      </c>
      <c r="H558" s="183">
        <f aca="true" t="shared" si="64" ref="H558:H573">F558*G558</f>
        <v>0</v>
      </c>
    </row>
    <row r="559" spans="2:8" ht="12">
      <c r="B559" s="178"/>
      <c r="C559" s="207"/>
      <c r="D559" s="180">
        <f aca="true" t="shared" si="65" ref="D559:D573">D558</f>
        <v>0</v>
      </c>
      <c r="E559" s="5">
        <v>0</v>
      </c>
      <c r="F559" s="182">
        <f t="shared" si="63"/>
        <v>0</v>
      </c>
      <c r="G559" s="158">
        <v>0</v>
      </c>
      <c r="H559" s="183">
        <f t="shared" si="64"/>
        <v>0</v>
      </c>
    </row>
    <row r="560" spans="2:8" ht="12">
      <c r="B560" s="178"/>
      <c r="C560" s="207"/>
      <c r="D560" s="180">
        <f t="shared" si="65"/>
        <v>0</v>
      </c>
      <c r="E560" s="5">
        <v>0</v>
      </c>
      <c r="F560" s="182">
        <f t="shared" si="63"/>
        <v>0</v>
      </c>
      <c r="G560" s="158">
        <v>0</v>
      </c>
      <c r="H560" s="183">
        <f t="shared" si="64"/>
        <v>0</v>
      </c>
    </row>
    <row r="561" spans="2:8" ht="12">
      <c r="B561" s="178"/>
      <c r="C561" s="207"/>
      <c r="D561" s="180">
        <f t="shared" si="65"/>
        <v>0</v>
      </c>
      <c r="E561" s="5">
        <v>0</v>
      </c>
      <c r="F561" s="182">
        <f t="shared" si="63"/>
        <v>0</v>
      </c>
      <c r="G561" s="158">
        <v>0</v>
      </c>
      <c r="H561" s="183">
        <f t="shared" si="64"/>
        <v>0</v>
      </c>
    </row>
    <row r="562" spans="2:8" ht="12">
      <c r="B562" s="178"/>
      <c r="C562" s="207"/>
      <c r="D562" s="180">
        <f t="shared" si="65"/>
        <v>0</v>
      </c>
      <c r="E562" s="5">
        <v>0</v>
      </c>
      <c r="F562" s="182">
        <f t="shared" si="63"/>
        <v>0</v>
      </c>
      <c r="G562" s="158">
        <v>0</v>
      </c>
      <c r="H562" s="183">
        <f t="shared" si="64"/>
        <v>0</v>
      </c>
    </row>
    <row r="563" spans="2:8" ht="12">
      <c r="B563" s="178"/>
      <c r="C563" s="207"/>
      <c r="D563" s="180">
        <f t="shared" si="65"/>
        <v>0</v>
      </c>
      <c r="E563" s="5">
        <v>0</v>
      </c>
      <c r="F563" s="182">
        <f t="shared" si="63"/>
        <v>0</v>
      </c>
      <c r="G563" s="158">
        <v>0</v>
      </c>
      <c r="H563" s="183">
        <f t="shared" si="64"/>
        <v>0</v>
      </c>
    </row>
    <row r="564" spans="2:8" ht="12">
      <c r="B564" s="178"/>
      <c r="C564" s="207"/>
      <c r="D564" s="180">
        <f t="shared" si="65"/>
        <v>0</v>
      </c>
      <c r="E564" s="5">
        <v>0</v>
      </c>
      <c r="F564" s="182">
        <f t="shared" si="63"/>
        <v>0</v>
      </c>
      <c r="G564" s="158">
        <v>0</v>
      </c>
      <c r="H564" s="183">
        <f t="shared" si="64"/>
        <v>0</v>
      </c>
    </row>
    <row r="565" spans="2:8" ht="12">
      <c r="B565" s="178"/>
      <c r="C565" s="207"/>
      <c r="D565" s="180">
        <f t="shared" si="65"/>
        <v>0</v>
      </c>
      <c r="E565" s="5">
        <v>0</v>
      </c>
      <c r="F565" s="182">
        <f t="shared" si="63"/>
        <v>0</v>
      </c>
      <c r="G565" s="158">
        <v>0</v>
      </c>
      <c r="H565" s="183">
        <f t="shared" si="64"/>
        <v>0</v>
      </c>
    </row>
    <row r="566" spans="2:8" ht="12">
      <c r="B566" s="178"/>
      <c r="C566" s="207"/>
      <c r="D566" s="180">
        <f t="shared" si="65"/>
        <v>0</v>
      </c>
      <c r="E566" s="5">
        <v>0</v>
      </c>
      <c r="F566" s="182">
        <f t="shared" si="63"/>
        <v>0</v>
      </c>
      <c r="G566" s="158">
        <v>0</v>
      </c>
      <c r="H566" s="183">
        <f t="shared" si="64"/>
        <v>0</v>
      </c>
    </row>
    <row r="567" spans="2:8" ht="12">
      <c r="B567" s="178"/>
      <c r="C567" s="207"/>
      <c r="D567" s="180">
        <f t="shared" si="65"/>
        <v>0</v>
      </c>
      <c r="E567" s="5">
        <v>0</v>
      </c>
      <c r="F567" s="182">
        <f t="shared" si="63"/>
        <v>0</v>
      </c>
      <c r="G567" s="158">
        <v>0</v>
      </c>
      <c r="H567" s="183">
        <f t="shared" si="64"/>
        <v>0</v>
      </c>
    </row>
    <row r="568" spans="2:8" ht="12">
      <c r="B568" s="178"/>
      <c r="C568" s="207"/>
      <c r="D568" s="180">
        <f t="shared" si="65"/>
        <v>0</v>
      </c>
      <c r="E568" s="5">
        <v>0</v>
      </c>
      <c r="F568" s="182">
        <f t="shared" si="63"/>
        <v>0</v>
      </c>
      <c r="G568" s="158">
        <v>0</v>
      </c>
      <c r="H568" s="183">
        <f t="shared" si="64"/>
        <v>0</v>
      </c>
    </row>
    <row r="569" spans="2:8" ht="12">
      <c r="B569" s="178"/>
      <c r="C569" s="207"/>
      <c r="D569" s="180">
        <f t="shared" si="65"/>
        <v>0</v>
      </c>
      <c r="E569" s="5">
        <v>0</v>
      </c>
      <c r="F569" s="182">
        <f t="shared" si="63"/>
        <v>0</v>
      </c>
      <c r="G569" s="158">
        <v>0</v>
      </c>
      <c r="H569" s="183">
        <f t="shared" si="64"/>
        <v>0</v>
      </c>
    </row>
    <row r="570" spans="2:8" ht="12">
      <c r="B570" s="178"/>
      <c r="C570" s="207"/>
      <c r="D570" s="180">
        <f t="shared" si="65"/>
        <v>0</v>
      </c>
      <c r="E570" s="5">
        <v>0</v>
      </c>
      <c r="F570" s="182">
        <f t="shared" si="63"/>
        <v>0</v>
      </c>
      <c r="G570" s="158">
        <v>0</v>
      </c>
      <c r="H570" s="183">
        <f t="shared" si="64"/>
        <v>0</v>
      </c>
    </row>
    <row r="571" spans="2:8" ht="12">
      <c r="B571" s="178"/>
      <c r="C571" s="207"/>
      <c r="D571" s="180">
        <f t="shared" si="65"/>
        <v>0</v>
      </c>
      <c r="E571" s="5">
        <v>0</v>
      </c>
      <c r="F571" s="182">
        <f t="shared" si="63"/>
        <v>0</v>
      </c>
      <c r="G571" s="158">
        <v>0</v>
      </c>
      <c r="H571" s="183">
        <f t="shared" si="64"/>
        <v>0</v>
      </c>
    </row>
    <row r="572" spans="2:8" ht="12">
      <c r="B572" s="178"/>
      <c r="C572" s="207"/>
      <c r="D572" s="180">
        <f t="shared" si="65"/>
        <v>0</v>
      </c>
      <c r="E572" s="5">
        <v>0</v>
      </c>
      <c r="F572" s="182">
        <f t="shared" si="63"/>
        <v>0</v>
      </c>
      <c r="G572" s="158">
        <v>0</v>
      </c>
      <c r="H572" s="183">
        <f t="shared" si="64"/>
        <v>0</v>
      </c>
    </row>
    <row r="573" spans="2:8" ht="12.75" thickBot="1">
      <c r="B573" s="178"/>
      <c r="C573" s="207"/>
      <c r="D573" s="180">
        <f t="shared" si="65"/>
        <v>0</v>
      </c>
      <c r="E573" s="5">
        <v>0</v>
      </c>
      <c r="F573" s="182">
        <f t="shared" si="63"/>
        <v>0</v>
      </c>
      <c r="G573" s="158">
        <v>0</v>
      </c>
      <c r="H573" s="183">
        <f t="shared" si="64"/>
        <v>0</v>
      </c>
    </row>
    <row r="574" spans="2:8" ht="12.75" thickBot="1">
      <c r="B574" s="184"/>
      <c r="C574" s="185"/>
      <c r="D574" s="186"/>
      <c r="E574" s="187"/>
      <c r="F574" s="208"/>
      <c r="G574" s="209" t="s">
        <v>107</v>
      </c>
      <c r="H574" s="210">
        <f>SUM(H558:H573)</f>
        <v>0</v>
      </c>
    </row>
    <row r="575" spans="2:8" ht="12.75" thickBot="1">
      <c r="B575" s="189"/>
      <c r="C575" s="190" t="s">
        <v>166</v>
      </c>
      <c r="D575" s="191">
        <f>+COUNTIF(E540:E573,"&gt;0")</f>
        <v>0</v>
      </c>
      <c r="E575" s="192"/>
      <c r="F575" s="193"/>
      <c r="G575" s="194"/>
      <c r="H575" s="195"/>
    </row>
    <row r="576" spans="2:8" ht="12">
      <c r="B576" s="75"/>
      <c r="C576" s="75"/>
      <c r="D576" s="83"/>
      <c r="E576" s="196" t="s">
        <v>106</v>
      </c>
      <c r="F576" s="197"/>
      <c r="G576" s="85"/>
      <c r="H576" s="198">
        <f>H556+H574</f>
        <v>0</v>
      </c>
    </row>
    <row r="577" spans="2:8" ht="12.75" thickBot="1">
      <c r="B577" s="189"/>
      <c r="C577" s="83"/>
      <c r="D577" s="83"/>
      <c r="E577" s="199"/>
      <c r="F577" s="200"/>
      <c r="G577" s="200"/>
      <c r="H577" s="201"/>
    </row>
    <row r="578" spans="2:8" ht="12">
      <c r="B578" s="189"/>
      <c r="C578" s="83"/>
      <c r="D578" s="83"/>
      <c r="E578" s="202"/>
      <c r="F578" s="194"/>
      <c r="G578" s="194"/>
      <c r="H578" s="203"/>
    </row>
    <row r="579" spans="2:8" ht="12">
      <c r="B579" s="189"/>
      <c r="C579" s="75"/>
      <c r="D579" s="75"/>
      <c r="E579" s="196" t="s">
        <v>113</v>
      </c>
      <c r="F579" s="85"/>
      <c r="G579" s="204">
        <f>Assumptions!$B$14</f>
        <v>0</v>
      </c>
      <c r="H579" s="198">
        <f>G579*H556</f>
        <v>0</v>
      </c>
    </row>
    <row r="580" spans="2:8" ht="12.75" thickBot="1">
      <c r="B580" s="189"/>
      <c r="C580" s="75"/>
      <c r="D580" s="75"/>
      <c r="E580" s="199"/>
      <c r="F580" s="205"/>
      <c r="G580" s="205"/>
      <c r="H580" s="201"/>
    </row>
    <row r="581" spans="2:8" ht="12">
      <c r="B581" s="189"/>
      <c r="C581" s="75"/>
      <c r="D581" s="75"/>
      <c r="E581" s="202"/>
      <c r="F581" s="193"/>
      <c r="G581" s="194"/>
      <c r="H581" s="203"/>
    </row>
    <row r="582" spans="2:8" ht="12">
      <c r="B582" s="189"/>
      <c r="C582" s="75"/>
      <c r="D582" s="75"/>
      <c r="E582" s="196" t="s">
        <v>218</v>
      </c>
      <c r="F582" s="85"/>
      <c r="G582" s="204">
        <f>Assumptions!$B$15</f>
        <v>0</v>
      </c>
      <c r="H582" s="206">
        <f>G582*H574</f>
        <v>0</v>
      </c>
    </row>
    <row r="583" spans="2:8" ht="12.75" thickBot="1">
      <c r="B583" s="189"/>
      <c r="C583" s="75"/>
      <c r="D583" s="75"/>
      <c r="E583" s="199"/>
      <c r="F583" s="205"/>
      <c r="G583" s="205"/>
      <c r="H583" s="201"/>
    </row>
    <row r="584" spans="2:8" ht="12">
      <c r="B584" s="189"/>
      <c r="C584" s="75"/>
      <c r="D584" s="75"/>
      <c r="E584" s="202"/>
      <c r="F584" s="194"/>
      <c r="G584" s="194"/>
      <c r="H584" s="203"/>
    </row>
    <row r="585" spans="2:8" ht="12">
      <c r="B585" s="189"/>
      <c r="C585" s="75"/>
      <c r="D585" s="75"/>
      <c r="E585" s="196" t="s">
        <v>112</v>
      </c>
      <c r="F585" s="85"/>
      <c r="G585" s="85"/>
      <c r="H585" s="198">
        <f>H576+H579+H582</f>
        <v>0</v>
      </c>
    </row>
    <row r="586" spans="2:8" ht="12.75" thickBot="1">
      <c r="B586" s="75"/>
      <c r="C586" s="75"/>
      <c r="D586" s="75"/>
      <c r="E586" s="199"/>
      <c r="F586" s="205"/>
      <c r="G586" s="205"/>
      <c r="H586" s="201"/>
    </row>
    <row r="587" ht="12.75" thickBot="1">
      <c r="H587" s="34" t="s">
        <v>175</v>
      </c>
    </row>
    <row r="588" spans="2:4" ht="12.75" thickBot="1">
      <c r="B588" s="424" t="str">
        <f>Assumptions!M4</f>
        <v>L</v>
      </c>
      <c r="C588" s="425"/>
      <c r="D588" s="426"/>
    </row>
    <row r="589" spans="2:8" ht="12">
      <c r="B589" s="45"/>
      <c r="C589" s="159"/>
      <c r="D589" s="160" t="s">
        <v>152</v>
      </c>
      <c r="E589" s="160" t="s">
        <v>153</v>
      </c>
      <c r="F589" s="160" t="s">
        <v>154</v>
      </c>
      <c r="G589" s="161"/>
      <c r="H589" s="162" t="s">
        <v>155</v>
      </c>
    </row>
    <row r="590" spans="2:8" ht="12">
      <c r="B590" s="163"/>
      <c r="C590" s="164" t="s">
        <v>156</v>
      </c>
      <c r="D590" s="165" t="s">
        <v>157</v>
      </c>
      <c r="E590" s="165" t="s">
        <v>157</v>
      </c>
      <c r="F590" s="165" t="s">
        <v>157</v>
      </c>
      <c r="G590" s="165" t="s">
        <v>158</v>
      </c>
      <c r="H590" s="166" t="s">
        <v>159</v>
      </c>
    </row>
    <row r="591" spans="2:8" ht="12.75" thickBot="1">
      <c r="B591" s="167"/>
      <c r="C591" s="168"/>
      <c r="D591" s="169" t="s">
        <v>160</v>
      </c>
      <c r="E591" s="169" t="s">
        <v>161</v>
      </c>
      <c r="F591" s="169" t="s">
        <v>160</v>
      </c>
      <c r="G591" s="170"/>
      <c r="H591" s="171"/>
    </row>
    <row r="592" spans="2:8" ht="12">
      <c r="B592" s="90" t="s">
        <v>104</v>
      </c>
      <c r="C592" s="172"/>
      <c r="D592" s="173"/>
      <c r="E592" s="174"/>
      <c r="F592" s="175"/>
      <c r="G592" s="176"/>
      <c r="H592" s="177"/>
    </row>
    <row r="593" spans="2:8" ht="12">
      <c r="B593" s="178"/>
      <c r="C593" s="207" t="s">
        <v>219</v>
      </c>
      <c r="D593" s="180">
        <f>Assumptions!$B$7</f>
        <v>0</v>
      </c>
      <c r="E593" s="5">
        <v>0</v>
      </c>
      <c r="F593" s="182">
        <f aca="true" t="shared" si="66" ref="F593:F608">D593*E593</f>
        <v>0</v>
      </c>
      <c r="G593" s="158">
        <v>0</v>
      </c>
      <c r="H593" s="183">
        <f aca="true" t="shared" si="67" ref="H593:H608">F593*G593</f>
        <v>0</v>
      </c>
    </row>
    <row r="594" spans="2:8" ht="12">
      <c r="B594" s="178"/>
      <c r="C594" s="207"/>
      <c r="D594" s="180">
        <f aca="true" t="shared" si="68" ref="D594:D608">D593</f>
        <v>0</v>
      </c>
      <c r="E594" s="5">
        <v>0</v>
      </c>
      <c r="F594" s="182">
        <f t="shared" si="66"/>
        <v>0</v>
      </c>
      <c r="G594" s="158">
        <v>0</v>
      </c>
      <c r="H594" s="183">
        <f t="shared" si="67"/>
        <v>0</v>
      </c>
    </row>
    <row r="595" spans="2:8" ht="12">
      <c r="B595" s="178"/>
      <c r="C595" s="207"/>
      <c r="D595" s="180">
        <f t="shared" si="68"/>
        <v>0</v>
      </c>
      <c r="E595" s="5">
        <v>0</v>
      </c>
      <c r="F595" s="182">
        <f t="shared" si="66"/>
        <v>0</v>
      </c>
      <c r="G595" s="158">
        <v>0</v>
      </c>
      <c r="H595" s="183">
        <f t="shared" si="67"/>
        <v>0</v>
      </c>
    </row>
    <row r="596" spans="2:8" ht="12">
      <c r="B596" s="178"/>
      <c r="C596" s="207"/>
      <c r="D596" s="180">
        <f t="shared" si="68"/>
        <v>0</v>
      </c>
      <c r="E596" s="5">
        <v>0</v>
      </c>
      <c r="F596" s="182">
        <f t="shared" si="66"/>
        <v>0</v>
      </c>
      <c r="G596" s="158">
        <v>0</v>
      </c>
      <c r="H596" s="183">
        <f t="shared" si="67"/>
        <v>0</v>
      </c>
    </row>
    <row r="597" spans="2:8" ht="12">
      <c r="B597" s="178"/>
      <c r="C597" s="207"/>
      <c r="D597" s="180">
        <f t="shared" si="68"/>
        <v>0</v>
      </c>
      <c r="E597" s="5">
        <v>0</v>
      </c>
      <c r="F597" s="182">
        <f t="shared" si="66"/>
        <v>0</v>
      </c>
      <c r="G597" s="158">
        <v>0</v>
      </c>
      <c r="H597" s="183">
        <f t="shared" si="67"/>
        <v>0</v>
      </c>
    </row>
    <row r="598" spans="2:8" ht="12">
      <c r="B598" s="178"/>
      <c r="C598" s="207"/>
      <c r="D598" s="180">
        <f t="shared" si="68"/>
        <v>0</v>
      </c>
      <c r="E598" s="5">
        <v>0</v>
      </c>
      <c r="F598" s="182">
        <f t="shared" si="66"/>
        <v>0</v>
      </c>
      <c r="G598" s="158">
        <v>0</v>
      </c>
      <c r="H598" s="183">
        <f t="shared" si="67"/>
        <v>0</v>
      </c>
    </row>
    <row r="599" spans="2:8" ht="12">
      <c r="B599" s="178"/>
      <c r="C599" s="207"/>
      <c r="D599" s="180">
        <f t="shared" si="68"/>
        <v>0</v>
      </c>
      <c r="E599" s="5">
        <v>0</v>
      </c>
      <c r="F599" s="182">
        <f t="shared" si="66"/>
        <v>0</v>
      </c>
      <c r="G599" s="158">
        <v>0</v>
      </c>
      <c r="H599" s="183">
        <f t="shared" si="67"/>
        <v>0</v>
      </c>
    </row>
    <row r="600" spans="2:8" ht="12">
      <c r="B600" s="178"/>
      <c r="C600" s="207"/>
      <c r="D600" s="180">
        <f t="shared" si="68"/>
        <v>0</v>
      </c>
      <c r="E600" s="5">
        <v>0</v>
      </c>
      <c r="F600" s="182">
        <f t="shared" si="66"/>
        <v>0</v>
      </c>
      <c r="G600" s="158">
        <v>0</v>
      </c>
      <c r="H600" s="183">
        <f t="shared" si="67"/>
        <v>0</v>
      </c>
    </row>
    <row r="601" spans="2:8" ht="12">
      <c r="B601" s="178"/>
      <c r="C601" s="207"/>
      <c r="D601" s="180">
        <f t="shared" si="68"/>
        <v>0</v>
      </c>
      <c r="E601" s="5">
        <v>0</v>
      </c>
      <c r="F601" s="182">
        <f t="shared" si="66"/>
        <v>0</v>
      </c>
      <c r="G601" s="158">
        <v>0</v>
      </c>
      <c r="H601" s="183">
        <f t="shared" si="67"/>
        <v>0</v>
      </c>
    </row>
    <row r="602" spans="2:8" ht="12">
      <c r="B602" s="178"/>
      <c r="C602" s="207"/>
      <c r="D602" s="180">
        <f t="shared" si="68"/>
        <v>0</v>
      </c>
      <c r="E602" s="5">
        <v>0</v>
      </c>
      <c r="F602" s="182">
        <f t="shared" si="66"/>
        <v>0</v>
      </c>
      <c r="G602" s="158">
        <v>0</v>
      </c>
      <c r="H602" s="183">
        <f t="shared" si="67"/>
        <v>0</v>
      </c>
    </row>
    <row r="603" spans="2:8" ht="12">
      <c r="B603" s="178"/>
      <c r="C603" s="207"/>
      <c r="D603" s="180">
        <f t="shared" si="68"/>
        <v>0</v>
      </c>
      <c r="E603" s="5">
        <v>0</v>
      </c>
      <c r="F603" s="182">
        <f t="shared" si="66"/>
        <v>0</v>
      </c>
      <c r="G603" s="158">
        <v>0</v>
      </c>
      <c r="H603" s="183">
        <f t="shared" si="67"/>
        <v>0</v>
      </c>
    </row>
    <row r="604" spans="2:8" ht="12">
      <c r="B604" s="178"/>
      <c r="C604" s="207"/>
      <c r="D604" s="180">
        <f t="shared" si="68"/>
        <v>0</v>
      </c>
      <c r="E604" s="5">
        <v>0</v>
      </c>
      <c r="F604" s="182">
        <f t="shared" si="66"/>
        <v>0</v>
      </c>
      <c r="G604" s="158">
        <v>0</v>
      </c>
      <c r="H604" s="183">
        <f t="shared" si="67"/>
        <v>0</v>
      </c>
    </row>
    <row r="605" spans="2:8" ht="12">
      <c r="B605" s="178"/>
      <c r="C605" s="207"/>
      <c r="D605" s="180">
        <f t="shared" si="68"/>
        <v>0</v>
      </c>
      <c r="E605" s="5">
        <v>0</v>
      </c>
      <c r="F605" s="182">
        <f t="shared" si="66"/>
        <v>0</v>
      </c>
      <c r="G605" s="158">
        <v>0</v>
      </c>
      <c r="H605" s="183">
        <f t="shared" si="67"/>
        <v>0</v>
      </c>
    </row>
    <row r="606" spans="2:8" ht="12">
      <c r="B606" s="178"/>
      <c r="C606" s="207"/>
      <c r="D606" s="180">
        <f t="shared" si="68"/>
        <v>0</v>
      </c>
      <c r="E606" s="5">
        <v>0</v>
      </c>
      <c r="F606" s="182">
        <f t="shared" si="66"/>
        <v>0</v>
      </c>
      <c r="G606" s="158">
        <v>0</v>
      </c>
      <c r="H606" s="183">
        <f t="shared" si="67"/>
        <v>0</v>
      </c>
    </row>
    <row r="607" spans="2:8" ht="12">
      <c r="B607" s="178"/>
      <c r="C607" s="207"/>
      <c r="D607" s="180">
        <f t="shared" si="68"/>
        <v>0</v>
      </c>
      <c r="E607" s="5">
        <v>0</v>
      </c>
      <c r="F607" s="182">
        <f t="shared" si="66"/>
        <v>0</v>
      </c>
      <c r="G607" s="158">
        <v>0</v>
      </c>
      <c r="H607" s="183">
        <f t="shared" si="67"/>
        <v>0</v>
      </c>
    </row>
    <row r="608" spans="2:8" ht="12.75" thickBot="1">
      <c r="B608" s="178"/>
      <c r="C608" s="207"/>
      <c r="D608" s="180">
        <f t="shared" si="68"/>
        <v>0</v>
      </c>
      <c r="E608" s="5">
        <v>0</v>
      </c>
      <c r="F608" s="182">
        <f t="shared" si="66"/>
        <v>0</v>
      </c>
      <c r="G608" s="158">
        <v>0</v>
      </c>
      <c r="H608" s="183">
        <f t="shared" si="67"/>
        <v>0</v>
      </c>
    </row>
    <row r="609" spans="2:8" ht="12.75" thickBot="1">
      <c r="B609" s="184"/>
      <c r="C609" s="185"/>
      <c r="D609" s="186"/>
      <c r="E609" s="187"/>
      <c r="F609" s="208"/>
      <c r="G609" s="209" t="s">
        <v>108</v>
      </c>
      <c r="H609" s="210">
        <f>SUM(H593:H608)</f>
        <v>0</v>
      </c>
    </row>
    <row r="610" spans="2:8" ht="12">
      <c r="B610" s="90" t="s">
        <v>105</v>
      </c>
      <c r="C610" s="179"/>
      <c r="D610" s="180"/>
      <c r="E610" s="181"/>
      <c r="F610" s="182"/>
      <c r="G610" s="188"/>
      <c r="H610" s="183"/>
    </row>
    <row r="611" spans="2:8" ht="12">
      <c r="B611" s="178"/>
      <c r="C611" s="207" t="s">
        <v>219</v>
      </c>
      <c r="D611" s="180">
        <f>D608</f>
        <v>0</v>
      </c>
      <c r="E611" s="5">
        <v>0</v>
      </c>
      <c r="F611" s="182">
        <f aca="true" t="shared" si="69" ref="F611:F626">D611*E611</f>
        <v>0</v>
      </c>
      <c r="G611" s="158">
        <v>0</v>
      </c>
      <c r="H611" s="183">
        <f aca="true" t="shared" si="70" ref="H611:H626">F611*G611</f>
        <v>0</v>
      </c>
    </row>
    <row r="612" spans="2:8" ht="12">
      <c r="B612" s="178"/>
      <c r="C612" s="207"/>
      <c r="D612" s="180">
        <f aca="true" t="shared" si="71" ref="D612:D626">D611</f>
        <v>0</v>
      </c>
      <c r="E612" s="5">
        <v>0</v>
      </c>
      <c r="F612" s="182">
        <f t="shared" si="69"/>
        <v>0</v>
      </c>
      <c r="G612" s="158">
        <v>0</v>
      </c>
      <c r="H612" s="183">
        <f t="shared" si="70"/>
        <v>0</v>
      </c>
    </row>
    <row r="613" spans="2:8" ht="12">
      <c r="B613" s="178"/>
      <c r="C613" s="207"/>
      <c r="D613" s="180">
        <f t="shared" si="71"/>
        <v>0</v>
      </c>
      <c r="E613" s="5">
        <v>0</v>
      </c>
      <c r="F613" s="182">
        <f t="shared" si="69"/>
        <v>0</v>
      </c>
      <c r="G613" s="158">
        <v>0</v>
      </c>
      <c r="H613" s="183">
        <f t="shared" si="70"/>
        <v>0</v>
      </c>
    </row>
    <row r="614" spans="2:8" ht="12">
      <c r="B614" s="178"/>
      <c r="C614" s="207"/>
      <c r="D614" s="180">
        <f t="shared" si="71"/>
        <v>0</v>
      </c>
      <c r="E614" s="5">
        <v>0</v>
      </c>
      <c r="F614" s="182">
        <f t="shared" si="69"/>
        <v>0</v>
      </c>
      <c r="G614" s="158">
        <v>0</v>
      </c>
      <c r="H614" s="183">
        <f t="shared" si="70"/>
        <v>0</v>
      </c>
    </row>
    <row r="615" spans="2:8" ht="12">
      <c r="B615" s="178"/>
      <c r="C615" s="207"/>
      <c r="D615" s="180">
        <f t="shared" si="71"/>
        <v>0</v>
      </c>
      <c r="E615" s="5">
        <v>0</v>
      </c>
      <c r="F615" s="182">
        <f t="shared" si="69"/>
        <v>0</v>
      </c>
      <c r="G615" s="158">
        <v>0</v>
      </c>
      <c r="H615" s="183">
        <f t="shared" si="70"/>
        <v>0</v>
      </c>
    </row>
    <row r="616" spans="2:8" ht="12">
      <c r="B616" s="178"/>
      <c r="C616" s="207"/>
      <c r="D616" s="180">
        <f t="shared" si="71"/>
        <v>0</v>
      </c>
      <c r="E616" s="5">
        <v>0</v>
      </c>
      <c r="F616" s="182">
        <f t="shared" si="69"/>
        <v>0</v>
      </c>
      <c r="G616" s="158">
        <v>0</v>
      </c>
      <c r="H616" s="183">
        <f t="shared" si="70"/>
        <v>0</v>
      </c>
    </row>
    <row r="617" spans="2:8" ht="12">
      <c r="B617" s="178"/>
      <c r="C617" s="207"/>
      <c r="D617" s="180">
        <f t="shared" si="71"/>
        <v>0</v>
      </c>
      <c r="E617" s="5">
        <v>0</v>
      </c>
      <c r="F617" s="182">
        <f t="shared" si="69"/>
        <v>0</v>
      </c>
      <c r="G617" s="158">
        <v>0</v>
      </c>
      <c r="H617" s="183">
        <f t="shared" si="70"/>
        <v>0</v>
      </c>
    </row>
    <row r="618" spans="2:8" ht="12">
      <c r="B618" s="178"/>
      <c r="C618" s="207"/>
      <c r="D618" s="180">
        <f t="shared" si="71"/>
        <v>0</v>
      </c>
      <c r="E618" s="5">
        <v>0</v>
      </c>
      <c r="F618" s="182">
        <f t="shared" si="69"/>
        <v>0</v>
      </c>
      <c r="G618" s="158">
        <v>0</v>
      </c>
      <c r="H618" s="183">
        <f t="shared" si="70"/>
        <v>0</v>
      </c>
    </row>
    <row r="619" spans="2:8" ht="12">
      <c r="B619" s="178"/>
      <c r="C619" s="207"/>
      <c r="D619" s="180">
        <f t="shared" si="71"/>
        <v>0</v>
      </c>
      <c r="E619" s="5">
        <v>0</v>
      </c>
      <c r="F619" s="182">
        <f t="shared" si="69"/>
        <v>0</v>
      </c>
      <c r="G619" s="158">
        <v>0</v>
      </c>
      <c r="H619" s="183">
        <f t="shared" si="70"/>
        <v>0</v>
      </c>
    </row>
    <row r="620" spans="2:8" ht="12">
      <c r="B620" s="178"/>
      <c r="C620" s="207"/>
      <c r="D620" s="180">
        <f t="shared" si="71"/>
        <v>0</v>
      </c>
      <c r="E620" s="5">
        <v>0</v>
      </c>
      <c r="F620" s="182">
        <f t="shared" si="69"/>
        <v>0</v>
      </c>
      <c r="G620" s="158">
        <v>0</v>
      </c>
      <c r="H620" s="183">
        <f t="shared" si="70"/>
        <v>0</v>
      </c>
    </row>
    <row r="621" spans="2:8" ht="12">
      <c r="B621" s="178"/>
      <c r="C621" s="207"/>
      <c r="D621" s="180">
        <f t="shared" si="71"/>
        <v>0</v>
      </c>
      <c r="E621" s="5">
        <v>0</v>
      </c>
      <c r="F621" s="182">
        <f t="shared" si="69"/>
        <v>0</v>
      </c>
      <c r="G621" s="158">
        <v>0</v>
      </c>
      <c r="H621" s="183">
        <f t="shared" si="70"/>
        <v>0</v>
      </c>
    </row>
    <row r="622" spans="2:8" ht="12">
      <c r="B622" s="178"/>
      <c r="C622" s="207"/>
      <c r="D622" s="180">
        <f t="shared" si="71"/>
        <v>0</v>
      </c>
      <c r="E622" s="5">
        <v>0</v>
      </c>
      <c r="F622" s="182">
        <f t="shared" si="69"/>
        <v>0</v>
      </c>
      <c r="G622" s="158">
        <v>0</v>
      </c>
      <c r="H622" s="183">
        <f t="shared" si="70"/>
        <v>0</v>
      </c>
    </row>
    <row r="623" spans="2:8" ht="12">
      <c r="B623" s="178"/>
      <c r="C623" s="207"/>
      <c r="D623" s="180">
        <f t="shared" si="71"/>
        <v>0</v>
      </c>
      <c r="E623" s="5">
        <v>0</v>
      </c>
      <c r="F623" s="182">
        <f t="shared" si="69"/>
        <v>0</v>
      </c>
      <c r="G623" s="158">
        <v>0</v>
      </c>
      <c r="H623" s="183">
        <f t="shared" si="70"/>
        <v>0</v>
      </c>
    </row>
    <row r="624" spans="2:8" ht="12">
      <c r="B624" s="178"/>
      <c r="C624" s="207"/>
      <c r="D624" s="180">
        <f t="shared" si="71"/>
        <v>0</v>
      </c>
      <c r="E624" s="5">
        <v>0</v>
      </c>
      <c r="F624" s="182">
        <f t="shared" si="69"/>
        <v>0</v>
      </c>
      <c r="G624" s="158">
        <v>0</v>
      </c>
      <c r="H624" s="183">
        <f t="shared" si="70"/>
        <v>0</v>
      </c>
    </row>
    <row r="625" spans="2:8" ht="12">
      <c r="B625" s="178"/>
      <c r="C625" s="207"/>
      <c r="D625" s="180">
        <f t="shared" si="71"/>
        <v>0</v>
      </c>
      <c r="E625" s="5">
        <v>0</v>
      </c>
      <c r="F625" s="182">
        <f t="shared" si="69"/>
        <v>0</v>
      </c>
      <c r="G625" s="158">
        <v>0</v>
      </c>
      <c r="H625" s="183">
        <f t="shared" si="70"/>
        <v>0</v>
      </c>
    </row>
    <row r="626" spans="2:8" ht="12.75" thickBot="1">
      <c r="B626" s="178"/>
      <c r="C626" s="207"/>
      <c r="D626" s="180">
        <f t="shared" si="71"/>
        <v>0</v>
      </c>
      <c r="E626" s="5">
        <v>0</v>
      </c>
      <c r="F626" s="182">
        <f t="shared" si="69"/>
        <v>0</v>
      </c>
      <c r="G626" s="158">
        <v>0</v>
      </c>
      <c r="H626" s="183">
        <f t="shared" si="70"/>
        <v>0</v>
      </c>
    </row>
    <row r="627" spans="2:8" ht="12.75" thickBot="1">
      <c r="B627" s="184"/>
      <c r="C627" s="185"/>
      <c r="D627" s="186"/>
      <c r="E627" s="187"/>
      <c r="F627" s="208"/>
      <c r="G627" s="209" t="s">
        <v>107</v>
      </c>
      <c r="H627" s="210">
        <f>SUM(H611:H626)</f>
        <v>0</v>
      </c>
    </row>
    <row r="628" spans="2:8" ht="12.75" thickBot="1">
      <c r="B628" s="189"/>
      <c r="C628" s="190" t="s">
        <v>166</v>
      </c>
      <c r="D628" s="191">
        <f>+COUNTIF(E593:E626,"&gt;0")</f>
        <v>0</v>
      </c>
      <c r="E628" s="192"/>
      <c r="F628" s="193"/>
      <c r="G628" s="194"/>
      <c r="H628" s="195"/>
    </row>
    <row r="629" spans="2:8" ht="12">
      <c r="B629" s="75"/>
      <c r="C629" s="75"/>
      <c r="D629" s="83"/>
      <c r="E629" s="196" t="s">
        <v>106</v>
      </c>
      <c r="F629" s="197"/>
      <c r="G629" s="85"/>
      <c r="H629" s="198">
        <f>H609+H627</f>
        <v>0</v>
      </c>
    </row>
    <row r="630" spans="2:8" ht="12.75" thickBot="1">
      <c r="B630" s="189"/>
      <c r="C630" s="83"/>
      <c r="D630" s="83"/>
      <c r="E630" s="199"/>
      <c r="F630" s="200"/>
      <c r="G630" s="200"/>
      <c r="H630" s="201"/>
    </row>
    <row r="631" spans="2:8" ht="12">
      <c r="B631" s="189"/>
      <c r="C631" s="83"/>
      <c r="D631" s="83"/>
      <c r="E631" s="202"/>
      <c r="F631" s="194"/>
      <c r="G631" s="194"/>
      <c r="H631" s="203"/>
    </row>
    <row r="632" spans="2:8" ht="12">
      <c r="B632" s="189"/>
      <c r="C632" s="75"/>
      <c r="D632" s="75"/>
      <c r="E632" s="196" t="s">
        <v>113</v>
      </c>
      <c r="F632" s="85"/>
      <c r="G632" s="204">
        <f>Assumptions!$B$14</f>
        <v>0</v>
      </c>
      <c r="H632" s="198">
        <f>G632*H609</f>
        <v>0</v>
      </c>
    </row>
    <row r="633" spans="2:8" ht="12.75" thickBot="1">
      <c r="B633" s="189"/>
      <c r="C633" s="75"/>
      <c r="D633" s="75"/>
      <c r="E633" s="199"/>
      <c r="F633" s="205"/>
      <c r="G633" s="205"/>
      <c r="H633" s="201"/>
    </row>
    <row r="634" spans="2:8" ht="12">
      <c r="B634" s="189"/>
      <c r="C634" s="75"/>
      <c r="D634" s="75"/>
      <c r="E634" s="202"/>
      <c r="F634" s="193"/>
      <c r="G634" s="194"/>
      <c r="H634" s="203"/>
    </row>
    <row r="635" spans="2:8" ht="12">
      <c r="B635" s="189"/>
      <c r="C635" s="75"/>
      <c r="D635" s="75"/>
      <c r="E635" s="196" t="s">
        <v>218</v>
      </c>
      <c r="F635" s="85"/>
      <c r="G635" s="204">
        <f>Assumptions!$B$15</f>
        <v>0</v>
      </c>
      <c r="H635" s="206">
        <f>G635*H627</f>
        <v>0</v>
      </c>
    </row>
    <row r="636" spans="2:8" ht="12.75" thickBot="1">
      <c r="B636" s="189"/>
      <c r="C636" s="75"/>
      <c r="D636" s="75"/>
      <c r="E636" s="199"/>
      <c r="F636" s="205"/>
      <c r="G636" s="205"/>
      <c r="H636" s="201"/>
    </row>
    <row r="637" spans="2:8" ht="12">
      <c r="B637" s="189"/>
      <c r="C637" s="75"/>
      <c r="D637" s="75"/>
      <c r="E637" s="202"/>
      <c r="F637" s="194"/>
      <c r="G637" s="194"/>
      <c r="H637" s="203"/>
    </row>
    <row r="638" spans="2:8" ht="12">
      <c r="B638" s="189"/>
      <c r="C638" s="75"/>
      <c r="D638" s="75"/>
      <c r="E638" s="196" t="s">
        <v>112</v>
      </c>
      <c r="F638" s="85"/>
      <c r="G638" s="85"/>
      <c r="H638" s="198">
        <f>H629+H632+H635</f>
        <v>0</v>
      </c>
    </row>
    <row r="639" spans="2:8" ht="12.75" thickBot="1">
      <c r="B639" s="75"/>
      <c r="C639" s="75"/>
      <c r="D639" s="75"/>
      <c r="E639" s="199"/>
      <c r="F639" s="205"/>
      <c r="G639" s="205"/>
      <c r="H639" s="201"/>
    </row>
    <row r="640" ht="12.75" thickBot="1">
      <c r="H640" s="34" t="s">
        <v>175</v>
      </c>
    </row>
    <row r="641" spans="2:4" ht="12.75" thickBot="1">
      <c r="B641" s="424" t="str">
        <f>Assumptions!N4</f>
        <v>M</v>
      </c>
      <c r="C641" s="425"/>
      <c r="D641" s="426"/>
    </row>
    <row r="642" spans="2:8" ht="12">
      <c r="B642" s="45"/>
      <c r="C642" s="159"/>
      <c r="D642" s="160" t="s">
        <v>152</v>
      </c>
      <c r="E642" s="160" t="s">
        <v>153</v>
      </c>
      <c r="F642" s="160" t="s">
        <v>154</v>
      </c>
      <c r="G642" s="161"/>
      <c r="H642" s="162" t="s">
        <v>155</v>
      </c>
    </row>
    <row r="643" spans="2:8" ht="12">
      <c r="B643" s="163"/>
      <c r="C643" s="164" t="s">
        <v>156</v>
      </c>
      <c r="D643" s="165" t="s">
        <v>157</v>
      </c>
      <c r="E643" s="165" t="s">
        <v>157</v>
      </c>
      <c r="F643" s="165" t="s">
        <v>157</v>
      </c>
      <c r="G643" s="165" t="s">
        <v>158</v>
      </c>
      <c r="H643" s="166" t="s">
        <v>159</v>
      </c>
    </row>
    <row r="644" spans="2:8" ht="12.75" thickBot="1">
      <c r="B644" s="167"/>
      <c r="C644" s="168"/>
      <c r="D644" s="169" t="s">
        <v>160</v>
      </c>
      <c r="E644" s="169" t="s">
        <v>161</v>
      </c>
      <c r="F644" s="169" t="s">
        <v>160</v>
      </c>
      <c r="G644" s="170"/>
      <c r="H644" s="171"/>
    </row>
    <row r="645" spans="2:8" ht="12">
      <c r="B645" s="90" t="s">
        <v>104</v>
      </c>
      <c r="C645" s="172"/>
      <c r="D645" s="173"/>
      <c r="E645" s="174"/>
      <c r="F645" s="175"/>
      <c r="G645" s="176"/>
      <c r="H645" s="177"/>
    </row>
    <row r="646" spans="2:8" ht="12">
      <c r="B646" s="178"/>
      <c r="C646" s="207" t="s">
        <v>219</v>
      </c>
      <c r="D646" s="180">
        <f>Assumptions!$B$7</f>
        <v>0</v>
      </c>
      <c r="E646" s="5">
        <v>0</v>
      </c>
      <c r="F646" s="182">
        <f aca="true" t="shared" si="72" ref="F646:F661">D646*E646</f>
        <v>0</v>
      </c>
      <c r="G646" s="158">
        <v>0</v>
      </c>
      <c r="H646" s="183">
        <f aca="true" t="shared" si="73" ref="H646:H661">F646*G646</f>
        <v>0</v>
      </c>
    </row>
    <row r="647" spans="2:8" ht="12">
      <c r="B647" s="178"/>
      <c r="C647" s="207"/>
      <c r="D647" s="180">
        <f aca="true" t="shared" si="74" ref="D647:D661">D646</f>
        <v>0</v>
      </c>
      <c r="E647" s="5">
        <v>0</v>
      </c>
      <c r="F647" s="182">
        <f t="shared" si="72"/>
        <v>0</v>
      </c>
      <c r="G647" s="158">
        <v>0</v>
      </c>
      <c r="H647" s="183">
        <f t="shared" si="73"/>
        <v>0</v>
      </c>
    </row>
    <row r="648" spans="2:8" ht="12">
      <c r="B648" s="178"/>
      <c r="C648" s="207"/>
      <c r="D648" s="180">
        <f t="shared" si="74"/>
        <v>0</v>
      </c>
      <c r="E648" s="5">
        <v>0</v>
      </c>
      <c r="F648" s="182">
        <f t="shared" si="72"/>
        <v>0</v>
      </c>
      <c r="G648" s="158">
        <v>0</v>
      </c>
      <c r="H648" s="183">
        <f t="shared" si="73"/>
        <v>0</v>
      </c>
    </row>
    <row r="649" spans="2:8" ht="12">
      <c r="B649" s="178"/>
      <c r="C649" s="207"/>
      <c r="D649" s="180">
        <f t="shared" si="74"/>
        <v>0</v>
      </c>
      <c r="E649" s="5">
        <v>0</v>
      </c>
      <c r="F649" s="182">
        <f t="shared" si="72"/>
        <v>0</v>
      </c>
      <c r="G649" s="158">
        <v>0</v>
      </c>
      <c r="H649" s="183">
        <f t="shared" si="73"/>
        <v>0</v>
      </c>
    </row>
    <row r="650" spans="2:8" ht="12">
      <c r="B650" s="178"/>
      <c r="C650" s="207"/>
      <c r="D650" s="180">
        <f t="shared" si="74"/>
        <v>0</v>
      </c>
      <c r="E650" s="5">
        <v>0</v>
      </c>
      <c r="F650" s="182">
        <f t="shared" si="72"/>
        <v>0</v>
      </c>
      <c r="G650" s="158">
        <v>0</v>
      </c>
      <c r="H650" s="183">
        <f t="shared" si="73"/>
        <v>0</v>
      </c>
    </row>
    <row r="651" spans="2:8" ht="12">
      <c r="B651" s="178"/>
      <c r="C651" s="207"/>
      <c r="D651" s="180">
        <f t="shared" si="74"/>
        <v>0</v>
      </c>
      <c r="E651" s="5">
        <v>0</v>
      </c>
      <c r="F651" s="182">
        <f t="shared" si="72"/>
        <v>0</v>
      </c>
      <c r="G651" s="158">
        <v>0</v>
      </c>
      <c r="H651" s="183">
        <f t="shared" si="73"/>
        <v>0</v>
      </c>
    </row>
    <row r="652" spans="2:8" ht="12">
      <c r="B652" s="178"/>
      <c r="C652" s="207"/>
      <c r="D652" s="180">
        <f t="shared" si="74"/>
        <v>0</v>
      </c>
      <c r="E652" s="5">
        <v>0</v>
      </c>
      <c r="F652" s="182">
        <f t="shared" si="72"/>
        <v>0</v>
      </c>
      <c r="G652" s="158">
        <v>0</v>
      </c>
      <c r="H652" s="183">
        <f t="shared" si="73"/>
        <v>0</v>
      </c>
    </row>
    <row r="653" spans="2:8" ht="12">
      <c r="B653" s="178"/>
      <c r="C653" s="207"/>
      <c r="D653" s="180">
        <f t="shared" si="74"/>
        <v>0</v>
      </c>
      <c r="E653" s="5">
        <v>0</v>
      </c>
      <c r="F653" s="182">
        <f t="shared" si="72"/>
        <v>0</v>
      </c>
      <c r="G653" s="158">
        <v>0</v>
      </c>
      <c r="H653" s="183">
        <f t="shared" si="73"/>
        <v>0</v>
      </c>
    </row>
    <row r="654" spans="2:8" ht="12">
      <c r="B654" s="178"/>
      <c r="C654" s="207"/>
      <c r="D654" s="180">
        <f t="shared" si="74"/>
        <v>0</v>
      </c>
      <c r="E654" s="5">
        <v>0</v>
      </c>
      <c r="F654" s="182">
        <f t="shared" si="72"/>
        <v>0</v>
      </c>
      <c r="G654" s="158">
        <v>0</v>
      </c>
      <c r="H654" s="183">
        <f t="shared" si="73"/>
        <v>0</v>
      </c>
    </row>
    <row r="655" spans="2:8" ht="12">
      <c r="B655" s="178"/>
      <c r="C655" s="207"/>
      <c r="D655" s="180">
        <f t="shared" si="74"/>
        <v>0</v>
      </c>
      <c r="E655" s="5">
        <v>0</v>
      </c>
      <c r="F655" s="182">
        <f t="shared" si="72"/>
        <v>0</v>
      </c>
      <c r="G655" s="158">
        <v>0</v>
      </c>
      <c r="H655" s="183">
        <f t="shared" si="73"/>
        <v>0</v>
      </c>
    </row>
    <row r="656" spans="2:8" ht="12">
      <c r="B656" s="178"/>
      <c r="C656" s="207"/>
      <c r="D656" s="180">
        <f t="shared" si="74"/>
        <v>0</v>
      </c>
      <c r="E656" s="5">
        <v>0</v>
      </c>
      <c r="F656" s="182">
        <f t="shared" si="72"/>
        <v>0</v>
      </c>
      <c r="G656" s="158">
        <v>0</v>
      </c>
      <c r="H656" s="183">
        <f t="shared" si="73"/>
        <v>0</v>
      </c>
    </row>
    <row r="657" spans="2:8" ht="12">
      <c r="B657" s="178"/>
      <c r="C657" s="207"/>
      <c r="D657" s="180">
        <f t="shared" si="74"/>
        <v>0</v>
      </c>
      <c r="E657" s="5">
        <v>0</v>
      </c>
      <c r="F657" s="182">
        <f t="shared" si="72"/>
        <v>0</v>
      </c>
      <c r="G657" s="158">
        <v>0</v>
      </c>
      <c r="H657" s="183">
        <f t="shared" si="73"/>
        <v>0</v>
      </c>
    </row>
    <row r="658" spans="2:8" ht="12">
      <c r="B658" s="178"/>
      <c r="C658" s="207"/>
      <c r="D658" s="180">
        <f t="shared" si="74"/>
        <v>0</v>
      </c>
      <c r="E658" s="5">
        <v>0</v>
      </c>
      <c r="F658" s="182">
        <f t="shared" si="72"/>
        <v>0</v>
      </c>
      <c r="G658" s="158">
        <v>0</v>
      </c>
      <c r="H658" s="183">
        <f t="shared" si="73"/>
        <v>0</v>
      </c>
    </row>
    <row r="659" spans="2:8" ht="12">
      <c r="B659" s="178"/>
      <c r="C659" s="207"/>
      <c r="D659" s="180">
        <f t="shared" si="74"/>
        <v>0</v>
      </c>
      <c r="E659" s="5">
        <v>0</v>
      </c>
      <c r="F659" s="182">
        <f t="shared" si="72"/>
        <v>0</v>
      </c>
      <c r="G659" s="158">
        <v>0</v>
      </c>
      <c r="H659" s="183">
        <f t="shared" si="73"/>
        <v>0</v>
      </c>
    </row>
    <row r="660" spans="2:8" ht="12">
      <c r="B660" s="178"/>
      <c r="C660" s="207"/>
      <c r="D660" s="180">
        <f t="shared" si="74"/>
        <v>0</v>
      </c>
      <c r="E660" s="5">
        <v>0</v>
      </c>
      <c r="F660" s="182">
        <f t="shared" si="72"/>
        <v>0</v>
      </c>
      <c r="G660" s="158">
        <v>0</v>
      </c>
      <c r="H660" s="183">
        <f t="shared" si="73"/>
        <v>0</v>
      </c>
    </row>
    <row r="661" spans="2:8" ht="12.75" thickBot="1">
      <c r="B661" s="178"/>
      <c r="C661" s="207"/>
      <c r="D661" s="180">
        <f t="shared" si="74"/>
        <v>0</v>
      </c>
      <c r="E661" s="5">
        <v>0</v>
      </c>
      <c r="F661" s="182">
        <f t="shared" si="72"/>
        <v>0</v>
      </c>
      <c r="G661" s="158">
        <v>0</v>
      </c>
      <c r="H661" s="183">
        <f t="shared" si="73"/>
        <v>0</v>
      </c>
    </row>
    <row r="662" spans="2:8" ht="12.75" thickBot="1">
      <c r="B662" s="184"/>
      <c r="C662" s="185"/>
      <c r="D662" s="186"/>
      <c r="E662" s="187"/>
      <c r="F662" s="208"/>
      <c r="G662" s="209" t="s">
        <v>108</v>
      </c>
      <c r="H662" s="210">
        <f>SUM(H646:H661)</f>
        <v>0</v>
      </c>
    </row>
    <row r="663" spans="2:8" ht="12">
      <c r="B663" s="90" t="s">
        <v>105</v>
      </c>
      <c r="C663" s="179"/>
      <c r="D663" s="180"/>
      <c r="E663" s="181"/>
      <c r="F663" s="182"/>
      <c r="G663" s="188"/>
      <c r="H663" s="183"/>
    </row>
    <row r="664" spans="2:8" ht="12">
      <c r="B664" s="178"/>
      <c r="C664" s="207" t="s">
        <v>219</v>
      </c>
      <c r="D664" s="180">
        <f>D661</f>
        <v>0</v>
      </c>
      <c r="E664" s="5">
        <v>0</v>
      </c>
      <c r="F664" s="182">
        <f aca="true" t="shared" si="75" ref="F664:F679">D664*E664</f>
        <v>0</v>
      </c>
      <c r="G664" s="158">
        <v>0</v>
      </c>
      <c r="H664" s="183">
        <f aca="true" t="shared" si="76" ref="H664:H679">F664*G664</f>
        <v>0</v>
      </c>
    </row>
    <row r="665" spans="2:8" ht="12">
      <c r="B665" s="178"/>
      <c r="C665" s="207"/>
      <c r="D665" s="180">
        <f aca="true" t="shared" si="77" ref="D665:D679">D664</f>
        <v>0</v>
      </c>
      <c r="E665" s="5">
        <v>0</v>
      </c>
      <c r="F665" s="182">
        <f t="shared" si="75"/>
        <v>0</v>
      </c>
      <c r="G665" s="158">
        <v>0</v>
      </c>
      <c r="H665" s="183">
        <f t="shared" si="76"/>
        <v>0</v>
      </c>
    </row>
    <row r="666" spans="2:8" ht="12">
      <c r="B666" s="178"/>
      <c r="C666" s="207"/>
      <c r="D666" s="180">
        <f t="shared" si="77"/>
        <v>0</v>
      </c>
      <c r="E666" s="5">
        <v>0</v>
      </c>
      <c r="F666" s="182">
        <f t="shared" si="75"/>
        <v>0</v>
      </c>
      <c r="G666" s="158">
        <v>0</v>
      </c>
      <c r="H666" s="183">
        <f t="shared" si="76"/>
        <v>0</v>
      </c>
    </row>
    <row r="667" spans="2:8" ht="12">
      <c r="B667" s="178"/>
      <c r="C667" s="207"/>
      <c r="D667" s="180">
        <f t="shared" si="77"/>
        <v>0</v>
      </c>
      <c r="E667" s="5">
        <v>0</v>
      </c>
      <c r="F667" s="182">
        <f t="shared" si="75"/>
        <v>0</v>
      </c>
      <c r="G667" s="158">
        <v>0</v>
      </c>
      <c r="H667" s="183">
        <f t="shared" si="76"/>
        <v>0</v>
      </c>
    </row>
    <row r="668" spans="2:8" ht="12">
      <c r="B668" s="178"/>
      <c r="C668" s="207"/>
      <c r="D668" s="180">
        <f t="shared" si="77"/>
        <v>0</v>
      </c>
      <c r="E668" s="5">
        <v>0</v>
      </c>
      <c r="F668" s="182">
        <f t="shared" si="75"/>
        <v>0</v>
      </c>
      <c r="G668" s="158">
        <v>0</v>
      </c>
      <c r="H668" s="183">
        <f t="shared" si="76"/>
        <v>0</v>
      </c>
    </row>
    <row r="669" spans="2:8" ht="12">
      <c r="B669" s="178"/>
      <c r="C669" s="207"/>
      <c r="D669" s="180">
        <f t="shared" si="77"/>
        <v>0</v>
      </c>
      <c r="E669" s="5">
        <v>0</v>
      </c>
      <c r="F669" s="182">
        <f t="shared" si="75"/>
        <v>0</v>
      </c>
      <c r="G669" s="158">
        <v>0</v>
      </c>
      <c r="H669" s="183">
        <f t="shared" si="76"/>
        <v>0</v>
      </c>
    </row>
    <row r="670" spans="2:8" ht="12">
      <c r="B670" s="178"/>
      <c r="C670" s="207"/>
      <c r="D670" s="180">
        <f t="shared" si="77"/>
        <v>0</v>
      </c>
      <c r="E670" s="5">
        <v>0</v>
      </c>
      <c r="F670" s="182">
        <f t="shared" si="75"/>
        <v>0</v>
      </c>
      <c r="G670" s="158">
        <v>0</v>
      </c>
      <c r="H670" s="183">
        <f t="shared" si="76"/>
        <v>0</v>
      </c>
    </row>
    <row r="671" spans="2:8" ht="12">
      <c r="B671" s="178"/>
      <c r="C671" s="207"/>
      <c r="D671" s="180">
        <f t="shared" si="77"/>
        <v>0</v>
      </c>
      <c r="E671" s="5">
        <v>0</v>
      </c>
      <c r="F671" s="182">
        <f t="shared" si="75"/>
        <v>0</v>
      </c>
      <c r="G671" s="158">
        <v>0</v>
      </c>
      <c r="H671" s="183">
        <f t="shared" si="76"/>
        <v>0</v>
      </c>
    </row>
    <row r="672" spans="2:8" ht="12">
      <c r="B672" s="178"/>
      <c r="C672" s="207"/>
      <c r="D672" s="180">
        <f t="shared" si="77"/>
        <v>0</v>
      </c>
      <c r="E672" s="5">
        <v>0</v>
      </c>
      <c r="F672" s="182">
        <f t="shared" si="75"/>
        <v>0</v>
      </c>
      <c r="G672" s="158">
        <v>0</v>
      </c>
      <c r="H672" s="183">
        <f t="shared" si="76"/>
        <v>0</v>
      </c>
    </row>
    <row r="673" spans="2:8" ht="12">
      <c r="B673" s="178"/>
      <c r="C673" s="207"/>
      <c r="D673" s="180">
        <f t="shared" si="77"/>
        <v>0</v>
      </c>
      <c r="E673" s="5">
        <v>0</v>
      </c>
      <c r="F673" s="182">
        <f t="shared" si="75"/>
        <v>0</v>
      </c>
      <c r="G673" s="158">
        <v>0</v>
      </c>
      <c r="H673" s="183">
        <f t="shared" si="76"/>
        <v>0</v>
      </c>
    </row>
    <row r="674" spans="2:8" ht="12">
      <c r="B674" s="178"/>
      <c r="C674" s="207"/>
      <c r="D674" s="180">
        <f t="shared" si="77"/>
        <v>0</v>
      </c>
      <c r="E674" s="5">
        <v>0</v>
      </c>
      <c r="F674" s="182">
        <f t="shared" si="75"/>
        <v>0</v>
      </c>
      <c r="G674" s="158">
        <v>0</v>
      </c>
      <c r="H674" s="183">
        <f t="shared" si="76"/>
        <v>0</v>
      </c>
    </row>
    <row r="675" spans="2:8" ht="12">
      <c r="B675" s="178"/>
      <c r="C675" s="207"/>
      <c r="D675" s="180">
        <f t="shared" si="77"/>
        <v>0</v>
      </c>
      <c r="E675" s="5">
        <v>0</v>
      </c>
      <c r="F675" s="182">
        <f t="shared" si="75"/>
        <v>0</v>
      </c>
      <c r="G675" s="158">
        <v>0</v>
      </c>
      <c r="H675" s="183">
        <f t="shared" si="76"/>
        <v>0</v>
      </c>
    </row>
    <row r="676" spans="2:8" ht="12">
      <c r="B676" s="178"/>
      <c r="C676" s="207"/>
      <c r="D676" s="180">
        <f t="shared" si="77"/>
        <v>0</v>
      </c>
      <c r="E676" s="5">
        <v>0</v>
      </c>
      <c r="F676" s="182">
        <f t="shared" si="75"/>
        <v>0</v>
      </c>
      <c r="G676" s="158">
        <v>0</v>
      </c>
      <c r="H676" s="183">
        <f t="shared" si="76"/>
        <v>0</v>
      </c>
    </row>
    <row r="677" spans="2:8" ht="12">
      <c r="B677" s="178"/>
      <c r="C677" s="207"/>
      <c r="D677" s="180">
        <f t="shared" si="77"/>
        <v>0</v>
      </c>
      <c r="E677" s="5">
        <v>0</v>
      </c>
      <c r="F677" s="182">
        <f t="shared" si="75"/>
        <v>0</v>
      </c>
      <c r="G677" s="158">
        <v>0</v>
      </c>
      <c r="H677" s="183">
        <f t="shared" si="76"/>
        <v>0</v>
      </c>
    </row>
    <row r="678" spans="2:8" ht="12">
      <c r="B678" s="178"/>
      <c r="C678" s="207"/>
      <c r="D678" s="180">
        <f t="shared" si="77"/>
        <v>0</v>
      </c>
      <c r="E678" s="5">
        <v>0</v>
      </c>
      <c r="F678" s="182">
        <f t="shared" si="75"/>
        <v>0</v>
      </c>
      <c r="G678" s="158">
        <v>0</v>
      </c>
      <c r="H678" s="183">
        <f t="shared" si="76"/>
        <v>0</v>
      </c>
    </row>
    <row r="679" spans="2:8" ht="12.75" thickBot="1">
      <c r="B679" s="178"/>
      <c r="C679" s="207"/>
      <c r="D679" s="180">
        <f t="shared" si="77"/>
        <v>0</v>
      </c>
      <c r="E679" s="5">
        <v>0</v>
      </c>
      <c r="F679" s="182">
        <f t="shared" si="75"/>
        <v>0</v>
      </c>
      <c r="G679" s="158">
        <v>0</v>
      </c>
      <c r="H679" s="183">
        <f t="shared" si="76"/>
        <v>0</v>
      </c>
    </row>
    <row r="680" spans="2:8" ht="12.75" thickBot="1">
      <c r="B680" s="184"/>
      <c r="C680" s="185"/>
      <c r="D680" s="186"/>
      <c r="E680" s="187"/>
      <c r="F680" s="208"/>
      <c r="G680" s="209" t="s">
        <v>107</v>
      </c>
      <c r="H680" s="210">
        <f>SUM(H664:H679)</f>
        <v>0</v>
      </c>
    </row>
    <row r="681" spans="2:8" ht="12.75" thickBot="1">
      <c r="B681" s="189"/>
      <c r="C681" s="190" t="s">
        <v>166</v>
      </c>
      <c r="D681" s="191">
        <f>+COUNTIF(E646:E679,"&gt;0")</f>
        <v>0</v>
      </c>
      <c r="E681" s="192"/>
      <c r="F681" s="193"/>
      <c r="G681" s="194"/>
      <c r="H681" s="195"/>
    </row>
    <row r="682" spans="2:8" ht="12">
      <c r="B682" s="75"/>
      <c r="C682" s="75"/>
      <c r="D682" s="83"/>
      <c r="E682" s="196" t="s">
        <v>106</v>
      </c>
      <c r="F682" s="197"/>
      <c r="G682" s="85"/>
      <c r="H682" s="198">
        <f>H662+H680</f>
        <v>0</v>
      </c>
    </row>
    <row r="683" spans="2:8" ht="12.75" thickBot="1">
      <c r="B683" s="189"/>
      <c r="C683" s="83"/>
      <c r="D683" s="83"/>
      <c r="E683" s="199"/>
      <c r="F683" s="200"/>
      <c r="G683" s="200"/>
      <c r="H683" s="201"/>
    </row>
    <row r="684" spans="2:8" ht="12">
      <c r="B684" s="189"/>
      <c r="C684" s="83"/>
      <c r="D684" s="83"/>
      <c r="E684" s="202"/>
      <c r="F684" s="194"/>
      <c r="G684" s="194"/>
      <c r="H684" s="203"/>
    </row>
    <row r="685" spans="2:8" ht="12">
      <c r="B685" s="189"/>
      <c r="C685" s="75"/>
      <c r="D685" s="75"/>
      <c r="E685" s="196" t="s">
        <v>113</v>
      </c>
      <c r="F685" s="85"/>
      <c r="G685" s="204">
        <f>Assumptions!$B$14</f>
        <v>0</v>
      </c>
      <c r="H685" s="198">
        <f>G685*H662</f>
        <v>0</v>
      </c>
    </row>
    <row r="686" spans="2:8" ht="12.75" thickBot="1">
      <c r="B686" s="189"/>
      <c r="C686" s="75"/>
      <c r="D686" s="75"/>
      <c r="E686" s="199"/>
      <c r="F686" s="205"/>
      <c r="G686" s="205"/>
      <c r="H686" s="201"/>
    </row>
    <row r="687" spans="2:8" ht="12">
      <c r="B687" s="189"/>
      <c r="C687" s="75"/>
      <c r="D687" s="75"/>
      <c r="E687" s="202"/>
      <c r="F687" s="193"/>
      <c r="G687" s="194"/>
      <c r="H687" s="203"/>
    </row>
    <row r="688" spans="2:8" ht="12">
      <c r="B688" s="189"/>
      <c r="C688" s="75"/>
      <c r="D688" s="75"/>
      <c r="E688" s="196" t="s">
        <v>218</v>
      </c>
      <c r="F688" s="85"/>
      <c r="G688" s="204">
        <f>Assumptions!$B$15</f>
        <v>0</v>
      </c>
      <c r="H688" s="206">
        <f>G688*H680</f>
        <v>0</v>
      </c>
    </row>
    <row r="689" spans="2:8" ht="12.75" thickBot="1">
      <c r="B689" s="189"/>
      <c r="C689" s="75"/>
      <c r="D689" s="75"/>
      <c r="E689" s="199"/>
      <c r="F689" s="205"/>
      <c r="G689" s="205"/>
      <c r="H689" s="201"/>
    </row>
    <row r="690" spans="2:8" ht="12">
      <c r="B690" s="189"/>
      <c r="C690" s="75"/>
      <c r="D690" s="75"/>
      <c r="E690" s="202"/>
      <c r="F690" s="194"/>
      <c r="G690" s="194"/>
      <c r="H690" s="203"/>
    </row>
    <row r="691" spans="2:8" ht="12">
      <c r="B691" s="189"/>
      <c r="C691" s="75"/>
      <c r="D691" s="75"/>
      <c r="E691" s="196" t="s">
        <v>112</v>
      </c>
      <c r="F691" s="85"/>
      <c r="G691" s="85"/>
      <c r="H691" s="198">
        <f>H682+H685+H688</f>
        <v>0</v>
      </c>
    </row>
    <row r="692" spans="2:8" ht="12.75" thickBot="1">
      <c r="B692" s="75"/>
      <c r="C692" s="75"/>
      <c r="D692" s="75"/>
      <c r="E692" s="199"/>
      <c r="F692" s="205"/>
      <c r="G692" s="205"/>
      <c r="H692" s="201"/>
    </row>
    <row r="693" ht="12.75" thickBot="1">
      <c r="H693" s="34" t="s">
        <v>175</v>
      </c>
    </row>
    <row r="694" spans="2:4" ht="12.75" thickBot="1">
      <c r="B694" s="424" t="str">
        <f>Assumptions!O4</f>
        <v>N</v>
      </c>
      <c r="C694" s="425"/>
      <c r="D694" s="426"/>
    </row>
    <row r="695" spans="2:8" ht="12">
      <c r="B695" s="45"/>
      <c r="C695" s="159"/>
      <c r="D695" s="160" t="s">
        <v>152</v>
      </c>
      <c r="E695" s="160" t="s">
        <v>153</v>
      </c>
      <c r="F695" s="160" t="s">
        <v>154</v>
      </c>
      <c r="G695" s="161"/>
      <c r="H695" s="162" t="s">
        <v>155</v>
      </c>
    </row>
    <row r="696" spans="2:8" ht="12">
      <c r="B696" s="163"/>
      <c r="C696" s="164" t="s">
        <v>156</v>
      </c>
      <c r="D696" s="165" t="s">
        <v>157</v>
      </c>
      <c r="E696" s="165" t="s">
        <v>157</v>
      </c>
      <c r="F696" s="165" t="s">
        <v>157</v>
      </c>
      <c r="G696" s="165" t="s">
        <v>158</v>
      </c>
      <c r="H696" s="166" t="s">
        <v>159</v>
      </c>
    </row>
    <row r="697" spans="2:8" ht="12.75" thickBot="1">
      <c r="B697" s="167"/>
      <c r="C697" s="168"/>
      <c r="D697" s="169" t="s">
        <v>160</v>
      </c>
      <c r="E697" s="169" t="s">
        <v>161</v>
      </c>
      <c r="F697" s="169" t="s">
        <v>160</v>
      </c>
      <c r="G697" s="170"/>
      <c r="H697" s="171"/>
    </row>
    <row r="698" spans="2:8" ht="12">
      <c r="B698" s="90" t="s">
        <v>104</v>
      </c>
      <c r="C698" s="172"/>
      <c r="D698" s="173"/>
      <c r="E698" s="174"/>
      <c r="F698" s="175"/>
      <c r="G698" s="176"/>
      <c r="H698" s="177"/>
    </row>
    <row r="699" spans="2:8" ht="12">
      <c r="B699" s="178"/>
      <c r="C699" s="207" t="s">
        <v>219</v>
      </c>
      <c r="D699" s="180">
        <f>Assumptions!$B$7</f>
        <v>0</v>
      </c>
      <c r="E699" s="5">
        <v>0</v>
      </c>
      <c r="F699" s="182">
        <f aca="true" t="shared" si="78" ref="F699:F714">D699*E699</f>
        <v>0</v>
      </c>
      <c r="G699" s="158">
        <v>0</v>
      </c>
      <c r="H699" s="183">
        <f aca="true" t="shared" si="79" ref="H699:H714">F699*G699</f>
        <v>0</v>
      </c>
    </row>
    <row r="700" spans="2:8" ht="12">
      <c r="B700" s="178"/>
      <c r="C700" s="207"/>
      <c r="D700" s="180">
        <f aca="true" t="shared" si="80" ref="D700:D714">D699</f>
        <v>0</v>
      </c>
      <c r="E700" s="5">
        <v>0</v>
      </c>
      <c r="F700" s="182">
        <f t="shared" si="78"/>
        <v>0</v>
      </c>
      <c r="G700" s="158">
        <v>0</v>
      </c>
      <c r="H700" s="183">
        <f t="shared" si="79"/>
        <v>0</v>
      </c>
    </row>
    <row r="701" spans="2:8" ht="12">
      <c r="B701" s="178"/>
      <c r="C701" s="207"/>
      <c r="D701" s="180">
        <f t="shared" si="80"/>
        <v>0</v>
      </c>
      <c r="E701" s="5">
        <v>0</v>
      </c>
      <c r="F701" s="182">
        <f t="shared" si="78"/>
        <v>0</v>
      </c>
      <c r="G701" s="158">
        <v>0</v>
      </c>
      <c r="H701" s="183">
        <f t="shared" si="79"/>
        <v>0</v>
      </c>
    </row>
    <row r="702" spans="2:8" ht="12">
      <c r="B702" s="178"/>
      <c r="C702" s="207"/>
      <c r="D702" s="180">
        <f t="shared" si="80"/>
        <v>0</v>
      </c>
      <c r="E702" s="5">
        <v>0</v>
      </c>
      <c r="F702" s="182">
        <f t="shared" si="78"/>
        <v>0</v>
      </c>
      <c r="G702" s="158">
        <v>0</v>
      </c>
      <c r="H702" s="183">
        <f t="shared" si="79"/>
        <v>0</v>
      </c>
    </row>
    <row r="703" spans="2:8" ht="12">
      <c r="B703" s="178"/>
      <c r="C703" s="207"/>
      <c r="D703" s="180">
        <f t="shared" si="80"/>
        <v>0</v>
      </c>
      <c r="E703" s="5">
        <v>0</v>
      </c>
      <c r="F703" s="182">
        <f t="shared" si="78"/>
        <v>0</v>
      </c>
      <c r="G703" s="158">
        <v>0</v>
      </c>
      <c r="H703" s="183">
        <f t="shared" si="79"/>
        <v>0</v>
      </c>
    </row>
    <row r="704" spans="2:8" ht="12">
      <c r="B704" s="178"/>
      <c r="C704" s="207"/>
      <c r="D704" s="180">
        <f t="shared" si="80"/>
        <v>0</v>
      </c>
      <c r="E704" s="5">
        <v>0</v>
      </c>
      <c r="F704" s="182">
        <f t="shared" si="78"/>
        <v>0</v>
      </c>
      <c r="G704" s="158">
        <v>0</v>
      </c>
      <c r="H704" s="183">
        <f t="shared" si="79"/>
        <v>0</v>
      </c>
    </row>
    <row r="705" spans="2:8" ht="12">
      <c r="B705" s="178"/>
      <c r="C705" s="207"/>
      <c r="D705" s="180">
        <f t="shared" si="80"/>
        <v>0</v>
      </c>
      <c r="E705" s="5">
        <v>0</v>
      </c>
      <c r="F705" s="182">
        <f t="shared" si="78"/>
        <v>0</v>
      </c>
      <c r="G705" s="158">
        <v>0</v>
      </c>
      <c r="H705" s="183">
        <f t="shared" si="79"/>
        <v>0</v>
      </c>
    </row>
    <row r="706" spans="2:8" ht="12">
      <c r="B706" s="178"/>
      <c r="C706" s="207"/>
      <c r="D706" s="180">
        <f t="shared" si="80"/>
        <v>0</v>
      </c>
      <c r="E706" s="5">
        <v>0</v>
      </c>
      <c r="F706" s="182">
        <f t="shared" si="78"/>
        <v>0</v>
      </c>
      <c r="G706" s="158">
        <v>0</v>
      </c>
      <c r="H706" s="183">
        <f t="shared" si="79"/>
        <v>0</v>
      </c>
    </row>
    <row r="707" spans="2:8" ht="12">
      <c r="B707" s="178"/>
      <c r="C707" s="207"/>
      <c r="D707" s="180">
        <f t="shared" si="80"/>
        <v>0</v>
      </c>
      <c r="E707" s="5">
        <v>0</v>
      </c>
      <c r="F707" s="182">
        <f t="shared" si="78"/>
        <v>0</v>
      </c>
      <c r="G707" s="158">
        <v>0</v>
      </c>
      <c r="H707" s="183">
        <f t="shared" si="79"/>
        <v>0</v>
      </c>
    </row>
    <row r="708" spans="2:8" ht="12">
      <c r="B708" s="178"/>
      <c r="C708" s="207"/>
      <c r="D708" s="180">
        <f t="shared" si="80"/>
        <v>0</v>
      </c>
      <c r="E708" s="5">
        <v>0</v>
      </c>
      <c r="F708" s="182">
        <f t="shared" si="78"/>
        <v>0</v>
      </c>
      <c r="G708" s="158">
        <v>0</v>
      </c>
      <c r="H708" s="183">
        <f t="shared" si="79"/>
        <v>0</v>
      </c>
    </row>
    <row r="709" spans="2:8" ht="12.75">
      <c r="B709" s="178"/>
      <c r="C709" s="207"/>
      <c r="D709" s="180">
        <f t="shared" si="80"/>
        <v>0</v>
      </c>
      <c r="E709" s="5">
        <v>0</v>
      </c>
      <c r="F709" s="182">
        <f t="shared" si="78"/>
        <v>0</v>
      </c>
      <c r="G709" s="158">
        <v>0</v>
      </c>
      <c r="H709" s="183">
        <f t="shared" si="79"/>
        <v>0</v>
      </c>
    </row>
    <row r="710" spans="2:8" ht="12.75">
      <c r="B710" s="178"/>
      <c r="C710" s="207"/>
      <c r="D710" s="180">
        <f t="shared" si="80"/>
        <v>0</v>
      </c>
      <c r="E710" s="5">
        <v>0</v>
      </c>
      <c r="F710" s="182">
        <f t="shared" si="78"/>
        <v>0</v>
      </c>
      <c r="G710" s="158">
        <v>0</v>
      </c>
      <c r="H710" s="183">
        <f t="shared" si="79"/>
        <v>0</v>
      </c>
    </row>
    <row r="711" spans="2:8" ht="12.75">
      <c r="B711" s="178"/>
      <c r="C711" s="207"/>
      <c r="D711" s="180">
        <f t="shared" si="80"/>
        <v>0</v>
      </c>
      <c r="E711" s="5">
        <v>0</v>
      </c>
      <c r="F711" s="182">
        <f t="shared" si="78"/>
        <v>0</v>
      </c>
      <c r="G711" s="158">
        <v>0</v>
      </c>
      <c r="H711" s="183">
        <f t="shared" si="79"/>
        <v>0</v>
      </c>
    </row>
    <row r="712" spans="2:8" ht="12">
      <c r="B712" s="178"/>
      <c r="C712" s="207"/>
      <c r="D712" s="180">
        <f t="shared" si="80"/>
        <v>0</v>
      </c>
      <c r="E712" s="5">
        <v>0</v>
      </c>
      <c r="F712" s="182">
        <f t="shared" si="78"/>
        <v>0</v>
      </c>
      <c r="G712" s="158">
        <v>0</v>
      </c>
      <c r="H712" s="183">
        <f t="shared" si="79"/>
        <v>0</v>
      </c>
    </row>
    <row r="713" spans="2:8" ht="12">
      <c r="B713" s="178"/>
      <c r="C713" s="207"/>
      <c r="D713" s="180">
        <f t="shared" si="80"/>
        <v>0</v>
      </c>
      <c r="E713" s="5">
        <v>0</v>
      </c>
      <c r="F713" s="182">
        <f t="shared" si="78"/>
        <v>0</v>
      </c>
      <c r="G713" s="158">
        <v>0</v>
      </c>
      <c r="H713" s="183">
        <f t="shared" si="79"/>
        <v>0</v>
      </c>
    </row>
    <row r="714" spans="2:8" ht="12.75" thickBot="1">
      <c r="B714" s="178"/>
      <c r="C714" s="207"/>
      <c r="D714" s="180">
        <f t="shared" si="80"/>
        <v>0</v>
      </c>
      <c r="E714" s="5">
        <v>0</v>
      </c>
      <c r="F714" s="182">
        <f t="shared" si="78"/>
        <v>0</v>
      </c>
      <c r="G714" s="158">
        <v>0</v>
      </c>
      <c r="H714" s="183">
        <f t="shared" si="79"/>
        <v>0</v>
      </c>
    </row>
    <row r="715" spans="2:8" ht="12.75" thickBot="1">
      <c r="B715" s="184"/>
      <c r="C715" s="185"/>
      <c r="D715" s="186"/>
      <c r="E715" s="187"/>
      <c r="F715" s="208"/>
      <c r="G715" s="209" t="s">
        <v>108</v>
      </c>
      <c r="H715" s="210">
        <f>SUM(H699:H714)</f>
        <v>0</v>
      </c>
    </row>
    <row r="716" spans="2:8" ht="12">
      <c r="B716" s="90" t="s">
        <v>105</v>
      </c>
      <c r="C716" s="179"/>
      <c r="D716" s="180"/>
      <c r="E716" s="181"/>
      <c r="F716" s="182"/>
      <c r="G716" s="188"/>
      <c r="H716" s="183"/>
    </row>
    <row r="717" spans="2:8" ht="12">
      <c r="B717" s="178"/>
      <c r="C717" s="207" t="s">
        <v>219</v>
      </c>
      <c r="D717" s="180">
        <f>D714</f>
        <v>0</v>
      </c>
      <c r="E717" s="5">
        <v>0</v>
      </c>
      <c r="F717" s="182">
        <f aca="true" t="shared" si="81" ref="F717:F732">D717*E717</f>
        <v>0</v>
      </c>
      <c r="G717" s="158">
        <v>0</v>
      </c>
      <c r="H717" s="183">
        <f aca="true" t="shared" si="82" ref="H717:H732">F717*G717</f>
        <v>0</v>
      </c>
    </row>
    <row r="718" spans="2:8" ht="12">
      <c r="B718" s="178"/>
      <c r="C718" s="207"/>
      <c r="D718" s="180">
        <f aca="true" t="shared" si="83" ref="D718:D732">D717</f>
        <v>0</v>
      </c>
      <c r="E718" s="5">
        <v>0</v>
      </c>
      <c r="F718" s="182">
        <f t="shared" si="81"/>
        <v>0</v>
      </c>
      <c r="G718" s="158">
        <v>0</v>
      </c>
      <c r="H718" s="183">
        <f t="shared" si="82"/>
        <v>0</v>
      </c>
    </row>
    <row r="719" spans="2:8" ht="12">
      <c r="B719" s="178"/>
      <c r="C719" s="207"/>
      <c r="D719" s="180">
        <f t="shared" si="83"/>
        <v>0</v>
      </c>
      <c r="E719" s="5">
        <v>0</v>
      </c>
      <c r="F719" s="182">
        <f t="shared" si="81"/>
        <v>0</v>
      </c>
      <c r="G719" s="158">
        <v>0</v>
      </c>
      <c r="H719" s="183">
        <f t="shared" si="82"/>
        <v>0</v>
      </c>
    </row>
    <row r="720" spans="2:8" ht="12">
      <c r="B720" s="178"/>
      <c r="C720" s="207"/>
      <c r="D720" s="180">
        <f t="shared" si="83"/>
        <v>0</v>
      </c>
      <c r="E720" s="5">
        <v>0</v>
      </c>
      <c r="F720" s="182">
        <f t="shared" si="81"/>
        <v>0</v>
      </c>
      <c r="G720" s="158">
        <v>0</v>
      </c>
      <c r="H720" s="183">
        <f t="shared" si="82"/>
        <v>0</v>
      </c>
    </row>
    <row r="721" spans="2:8" ht="12">
      <c r="B721" s="178"/>
      <c r="C721" s="207"/>
      <c r="D721" s="180">
        <f t="shared" si="83"/>
        <v>0</v>
      </c>
      <c r="E721" s="5">
        <v>0</v>
      </c>
      <c r="F721" s="182">
        <f t="shared" si="81"/>
        <v>0</v>
      </c>
      <c r="G721" s="158">
        <v>0</v>
      </c>
      <c r="H721" s="183">
        <f t="shared" si="82"/>
        <v>0</v>
      </c>
    </row>
    <row r="722" spans="2:8" ht="12">
      <c r="B722" s="178"/>
      <c r="C722" s="207"/>
      <c r="D722" s="180">
        <f t="shared" si="83"/>
        <v>0</v>
      </c>
      <c r="E722" s="5">
        <v>0</v>
      </c>
      <c r="F722" s="182">
        <f t="shared" si="81"/>
        <v>0</v>
      </c>
      <c r="G722" s="158">
        <v>0</v>
      </c>
      <c r="H722" s="183">
        <f t="shared" si="82"/>
        <v>0</v>
      </c>
    </row>
    <row r="723" spans="2:8" ht="12">
      <c r="B723" s="178"/>
      <c r="C723" s="207"/>
      <c r="D723" s="180">
        <f t="shared" si="83"/>
        <v>0</v>
      </c>
      <c r="E723" s="5">
        <v>0</v>
      </c>
      <c r="F723" s="182">
        <f t="shared" si="81"/>
        <v>0</v>
      </c>
      <c r="G723" s="158">
        <v>0</v>
      </c>
      <c r="H723" s="183">
        <f t="shared" si="82"/>
        <v>0</v>
      </c>
    </row>
    <row r="724" spans="2:8" ht="12">
      <c r="B724" s="178"/>
      <c r="C724" s="207"/>
      <c r="D724" s="180">
        <f t="shared" si="83"/>
        <v>0</v>
      </c>
      <c r="E724" s="5">
        <v>0</v>
      </c>
      <c r="F724" s="182">
        <f t="shared" si="81"/>
        <v>0</v>
      </c>
      <c r="G724" s="158">
        <v>0</v>
      </c>
      <c r="H724" s="183">
        <f t="shared" si="82"/>
        <v>0</v>
      </c>
    </row>
    <row r="725" spans="2:8" ht="12">
      <c r="B725" s="178"/>
      <c r="C725" s="207"/>
      <c r="D725" s="180">
        <f t="shared" si="83"/>
        <v>0</v>
      </c>
      <c r="E725" s="5">
        <v>0</v>
      </c>
      <c r="F725" s="182">
        <f t="shared" si="81"/>
        <v>0</v>
      </c>
      <c r="G725" s="158">
        <v>0</v>
      </c>
      <c r="H725" s="183">
        <f t="shared" si="82"/>
        <v>0</v>
      </c>
    </row>
    <row r="726" spans="2:8" ht="12">
      <c r="B726" s="178"/>
      <c r="C726" s="207"/>
      <c r="D726" s="180">
        <f t="shared" si="83"/>
        <v>0</v>
      </c>
      <c r="E726" s="5">
        <v>0</v>
      </c>
      <c r="F726" s="182">
        <f t="shared" si="81"/>
        <v>0</v>
      </c>
      <c r="G726" s="158">
        <v>0</v>
      </c>
      <c r="H726" s="183">
        <f t="shared" si="82"/>
        <v>0</v>
      </c>
    </row>
    <row r="727" spans="2:8" ht="12">
      <c r="B727" s="178"/>
      <c r="C727" s="207"/>
      <c r="D727" s="180">
        <f t="shared" si="83"/>
        <v>0</v>
      </c>
      <c r="E727" s="5">
        <v>0</v>
      </c>
      <c r="F727" s="182">
        <f t="shared" si="81"/>
        <v>0</v>
      </c>
      <c r="G727" s="158">
        <v>0</v>
      </c>
      <c r="H727" s="183">
        <f t="shared" si="82"/>
        <v>0</v>
      </c>
    </row>
    <row r="728" spans="2:8" ht="12">
      <c r="B728" s="178"/>
      <c r="C728" s="207"/>
      <c r="D728" s="180">
        <f t="shared" si="83"/>
        <v>0</v>
      </c>
      <c r="E728" s="5">
        <v>0</v>
      </c>
      <c r="F728" s="182">
        <f t="shared" si="81"/>
        <v>0</v>
      </c>
      <c r="G728" s="158">
        <v>0</v>
      </c>
      <c r="H728" s="183">
        <f t="shared" si="82"/>
        <v>0</v>
      </c>
    </row>
    <row r="729" spans="2:8" ht="12">
      <c r="B729" s="178"/>
      <c r="C729" s="207"/>
      <c r="D729" s="180">
        <f t="shared" si="83"/>
        <v>0</v>
      </c>
      <c r="E729" s="5">
        <v>0</v>
      </c>
      <c r="F729" s="182">
        <f t="shared" si="81"/>
        <v>0</v>
      </c>
      <c r="G729" s="158">
        <v>0</v>
      </c>
      <c r="H729" s="183">
        <f t="shared" si="82"/>
        <v>0</v>
      </c>
    </row>
    <row r="730" spans="2:8" ht="12">
      <c r="B730" s="178"/>
      <c r="C730" s="207"/>
      <c r="D730" s="180">
        <f t="shared" si="83"/>
        <v>0</v>
      </c>
      <c r="E730" s="5">
        <v>0</v>
      </c>
      <c r="F730" s="182">
        <f t="shared" si="81"/>
        <v>0</v>
      </c>
      <c r="G730" s="158">
        <v>0</v>
      </c>
      <c r="H730" s="183">
        <f t="shared" si="82"/>
        <v>0</v>
      </c>
    </row>
    <row r="731" spans="2:8" ht="12">
      <c r="B731" s="178"/>
      <c r="C731" s="207"/>
      <c r="D731" s="180">
        <f t="shared" si="83"/>
        <v>0</v>
      </c>
      <c r="E731" s="5">
        <v>0</v>
      </c>
      <c r="F731" s="182">
        <f t="shared" si="81"/>
        <v>0</v>
      </c>
      <c r="G731" s="158">
        <v>0</v>
      </c>
      <c r="H731" s="183">
        <f t="shared" si="82"/>
        <v>0</v>
      </c>
    </row>
    <row r="732" spans="2:8" ht="12.75" thickBot="1">
      <c r="B732" s="178"/>
      <c r="C732" s="207"/>
      <c r="D732" s="180">
        <f t="shared" si="83"/>
        <v>0</v>
      </c>
      <c r="E732" s="5">
        <v>0</v>
      </c>
      <c r="F732" s="182">
        <f t="shared" si="81"/>
        <v>0</v>
      </c>
      <c r="G732" s="158">
        <v>0</v>
      </c>
      <c r="H732" s="183">
        <f t="shared" si="82"/>
        <v>0</v>
      </c>
    </row>
    <row r="733" spans="2:8" ht="12.75" thickBot="1">
      <c r="B733" s="184"/>
      <c r="C733" s="185"/>
      <c r="D733" s="186"/>
      <c r="E733" s="187"/>
      <c r="F733" s="208"/>
      <c r="G733" s="209" t="s">
        <v>107</v>
      </c>
      <c r="H733" s="210">
        <f>SUM(H717:H732)</f>
        <v>0</v>
      </c>
    </row>
    <row r="734" spans="2:8" ht="12.75" thickBot="1">
      <c r="B734" s="189"/>
      <c r="C734" s="190" t="s">
        <v>166</v>
      </c>
      <c r="D734" s="191">
        <f>+COUNTIF(E699:E732,"&gt;0")</f>
        <v>0</v>
      </c>
      <c r="E734" s="192"/>
      <c r="F734" s="193"/>
      <c r="G734" s="194"/>
      <c r="H734" s="195"/>
    </row>
    <row r="735" spans="2:8" ht="12">
      <c r="B735" s="75"/>
      <c r="C735" s="75"/>
      <c r="D735" s="83"/>
      <c r="E735" s="196" t="s">
        <v>106</v>
      </c>
      <c r="F735" s="197"/>
      <c r="G735" s="85"/>
      <c r="H735" s="198">
        <f>H715+H733</f>
        <v>0</v>
      </c>
    </row>
    <row r="736" spans="2:8" ht="12.75" thickBot="1">
      <c r="B736" s="189"/>
      <c r="C736" s="83"/>
      <c r="D736" s="83"/>
      <c r="E736" s="199"/>
      <c r="F736" s="200"/>
      <c r="G736" s="200"/>
      <c r="H736" s="201"/>
    </row>
    <row r="737" spans="2:8" ht="12">
      <c r="B737" s="189"/>
      <c r="C737" s="83"/>
      <c r="D737" s="83"/>
      <c r="E737" s="202"/>
      <c r="F737" s="194"/>
      <c r="G737" s="194"/>
      <c r="H737" s="203"/>
    </row>
    <row r="738" spans="2:8" ht="12">
      <c r="B738" s="189"/>
      <c r="C738" s="75"/>
      <c r="D738" s="75"/>
      <c r="E738" s="196" t="s">
        <v>113</v>
      </c>
      <c r="F738" s="85"/>
      <c r="G738" s="204">
        <f>Assumptions!$B$14</f>
        <v>0</v>
      </c>
      <c r="H738" s="198">
        <f>G738*H715</f>
        <v>0</v>
      </c>
    </row>
    <row r="739" spans="2:8" ht="12.75" thickBot="1">
      <c r="B739" s="189"/>
      <c r="C739" s="75"/>
      <c r="D739" s="75"/>
      <c r="E739" s="199"/>
      <c r="F739" s="205"/>
      <c r="G739" s="205"/>
      <c r="H739" s="201"/>
    </row>
    <row r="740" spans="2:8" ht="12">
      <c r="B740" s="189"/>
      <c r="C740" s="75"/>
      <c r="D740" s="75"/>
      <c r="E740" s="202"/>
      <c r="F740" s="193"/>
      <c r="G740" s="194"/>
      <c r="H740" s="203"/>
    </row>
    <row r="741" spans="2:8" ht="12">
      <c r="B741" s="189"/>
      <c r="C741" s="75"/>
      <c r="D741" s="75"/>
      <c r="E741" s="196" t="s">
        <v>218</v>
      </c>
      <c r="F741" s="85"/>
      <c r="G741" s="204">
        <f>Assumptions!$B$15</f>
        <v>0</v>
      </c>
      <c r="H741" s="206">
        <f>G741*H733</f>
        <v>0</v>
      </c>
    </row>
    <row r="742" spans="2:8" ht="12.75" thickBot="1">
      <c r="B742" s="189"/>
      <c r="C742" s="75"/>
      <c r="D742" s="75"/>
      <c r="E742" s="199"/>
      <c r="F742" s="205"/>
      <c r="G742" s="205"/>
      <c r="H742" s="201"/>
    </row>
    <row r="743" spans="2:8" ht="12">
      <c r="B743" s="189"/>
      <c r="C743" s="75"/>
      <c r="D743" s="75"/>
      <c r="E743" s="202"/>
      <c r="F743" s="194"/>
      <c r="G743" s="194"/>
      <c r="H743" s="203"/>
    </row>
    <row r="744" spans="2:8" ht="12">
      <c r="B744" s="189"/>
      <c r="C744" s="75"/>
      <c r="D744" s="75"/>
      <c r="E744" s="196" t="s">
        <v>112</v>
      </c>
      <c r="F744" s="85"/>
      <c r="G744" s="85"/>
      <c r="H744" s="198">
        <f>H735+H738+H741</f>
        <v>0</v>
      </c>
    </row>
    <row r="745" spans="2:8" ht="12.75" thickBot="1">
      <c r="B745" s="75"/>
      <c r="C745" s="75"/>
      <c r="D745" s="75"/>
      <c r="E745" s="199"/>
      <c r="F745" s="205"/>
      <c r="G745" s="205"/>
      <c r="H745" s="201"/>
    </row>
    <row r="746" ht="12.75" thickBot="1">
      <c r="H746" s="34" t="s">
        <v>175</v>
      </c>
    </row>
    <row r="747" spans="2:4" ht="12.75" thickBot="1">
      <c r="B747" s="424" t="str">
        <f>Assumptions!P4</f>
        <v>O</v>
      </c>
      <c r="C747" s="425"/>
      <c r="D747" s="426"/>
    </row>
    <row r="748" spans="2:8" ht="12">
      <c r="B748" s="45"/>
      <c r="C748" s="159"/>
      <c r="D748" s="160" t="s">
        <v>152</v>
      </c>
      <c r="E748" s="160" t="s">
        <v>153</v>
      </c>
      <c r="F748" s="160" t="s">
        <v>154</v>
      </c>
      <c r="G748" s="161"/>
      <c r="H748" s="162" t="s">
        <v>155</v>
      </c>
    </row>
    <row r="749" spans="2:8" ht="12">
      <c r="B749" s="163"/>
      <c r="C749" s="164" t="s">
        <v>156</v>
      </c>
      <c r="D749" s="165" t="s">
        <v>157</v>
      </c>
      <c r="E749" s="165" t="s">
        <v>157</v>
      </c>
      <c r="F749" s="165" t="s">
        <v>157</v>
      </c>
      <c r="G749" s="165" t="s">
        <v>158</v>
      </c>
      <c r="H749" s="166" t="s">
        <v>159</v>
      </c>
    </row>
    <row r="750" spans="2:8" ht="12.75" thickBot="1">
      <c r="B750" s="167"/>
      <c r="C750" s="168"/>
      <c r="D750" s="169" t="s">
        <v>160</v>
      </c>
      <c r="E750" s="169" t="s">
        <v>161</v>
      </c>
      <c r="F750" s="169" t="s">
        <v>160</v>
      </c>
      <c r="G750" s="170"/>
      <c r="H750" s="171"/>
    </row>
    <row r="751" spans="2:8" ht="12">
      <c r="B751" s="90" t="s">
        <v>104</v>
      </c>
      <c r="C751" s="172"/>
      <c r="D751" s="173"/>
      <c r="E751" s="174"/>
      <c r="F751" s="175"/>
      <c r="G751" s="176"/>
      <c r="H751" s="177"/>
    </row>
    <row r="752" spans="2:8" ht="12">
      <c r="B752" s="178"/>
      <c r="C752" s="207" t="s">
        <v>219</v>
      </c>
      <c r="D752" s="180">
        <f>Assumptions!$B$7</f>
        <v>0</v>
      </c>
      <c r="E752" s="5">
        <v>0</v>
      </c>
      <c r="F752" s="182">
        <f aca="true" t="shared" si="84" ref="F752:F767">D752*E752</f>
        <v>0</v>
      </c>
      <c r="G752" s="158">
        <v>0</v>
      </c>
      <c r="H752" s="183">
        <f aca="true" t="shared" si="85" ref="H752:H767">F752*G752</f>
        <v>0</v>
      </c>
    </row>
    <row r="753" spans="2:8" ht="12">
      <c r="B753" s="178"/>
      <c r="C753" s="207"/>
      <c r="D753" s="180">
        <f aca="true" t="shared" si="86" ref="D753:D767">D752</f>
        <v>0</v>
      </c>
      <c r="E753" s="5">
        <v>0</v>
      </c>
      <c r="F753" s="182">
        <f t="shared" si="84"/>
        <v>0</v>
      </c>
      <c r="G753" s="158">
        <v>0</v>
      </c>
      <c r="H753" s="183">
        <f t="shared" si="85"/>
        <v>0</v>
      </c>
    </row>
    <row r="754" spans="2:8" ht="12">
      <c r="B754" s="178"/>
      <c r="C754" s="207"/>
      <c r="D754" s="180">
        <f t="shared" si="86"/>
        <v>0</v>
      </c>
      <c r="E754" s="5">
        <v>0</v>
      </c>
      <c r="F754" s="182">
        <f t="shared" si="84"/>
        <v>0</v>
      </c>
      <c r="G754" s="158">
        <v>0</v>
      </c>
      <c r="H754" s="183">
        <f t="shared" si="85"/>
        <v>0</v>
      </c>
    </row>
    <row r="755" spans="2:8" ht="12">
      <c r="B755" s="178"/>
      <c r="C755" s="207"/>
      <c r="D755" s="180">
        <f t="shared" si="86"/>
        <v>0</v>
      </c>
      <c r="E755" s="5">
        <v>0</v>
      </c>
      <c r="F755" s="182">
        <f t="shared" si="84"/>
        <v>0</v>
      </c>
      <c r="G755" s="158">
        <v>0</v>
      </c>
      <c r="H755" s="183">
        <f t="shared" si="85"/>
        <v>0</v>
      </c>
    </row>
    <row r="756" spans="2:8" ht="12">
      <c r="B756" s="178"/>
      <c r="C756" s="207"/>
      <c r="D756" s="180">
        <f t="shared" si="86"/>
        <v>0</v>
      </c>
      <c r="E756" s="5">
        <v>0</v>
      </c>
      <c r="F756" s="182">
        <f t="shared" si="84"/>
        <v>0</v>
      </c>
      <c r="G756" s="158">
        <v>0</v>
      </c>
      <c r="H756" s="183">
        <f t="shared" si="85"/>
        <v>0</v>
      </c>
    </row>
    <row r="757" spans="2:8" ht="12">
      <c r="B757" s="178"/>
      <c r="C757" s="207"/>
      <c r="D757" s="180">
        <f t="shared" si="86"/>
        <v>0</v>
      </c>
      <c r="E757" s="5">
        <v>0</v>
      </c>
      <c r="F757" s="182">
        <f t="shared" si="84"/>
        <v>0</v>
      </c>
      <c r="G757" s="158">
        <v>0</v>
      </c>
      <c r="H757" s="183">
        <f t="shared" si="85"/>
        <v>0</v>
      </c>
    </row>
    <row r="758" spans="2:8" ht="12">
      <c r="B758" s="178"/>
      <c r="C758" s="207"/>
      <c r="D758" s="180">
        <f t="shared" si="86"/>
        <v>0</v>
      </c>
      <c r="E758" s="5">
        <v>0</v>
      </c>
      <c r="F758" s="182">
        <f t="shared" si="84"/>
        <v>0</v>
      </c>
      <c r="G758" s="158">
        <v>0</v>
      </c>
      <c r="H758" s="183">
        <f t="shared" si="85"/>
        <v>0</v>
      </c>
    </row>
    <row r="759" spans="2:8" ht="12">
      <c r="B759" s="178"/>
      <c r="C759" s="207"/>
      <c r="D759" s="180">
        <f t="shared" si="86"/>
        <v>0</v>
      </c>
      <c r="E759" s="5">
        <v>0</v>
      </c>
      <c r="F759" s="182">
        <f t="shared" si="84"/>
        <v>0</v>
      </c>
      <c r="G759" s="158">
        <v>0</v>
      </c>
      <c r="H759" s="183">
        <f t="shared" si="85"/>
        <v>0</v>
      </c>
    </row>
    <row r="760" spans="2:8" ht="12">
      <c r="B760" s="178"/>
      <c r="C760" s="207"/>
      <c r="D760" s="180">
        <f t="shared" si="86"/>
        <v>0</v>
      </c>
      <c r="E760" s="5">
        <v>0</v>
      </c>
      <c r="F760" s="182">
        <f t="shared" si="84"/>
        <v>0</v>
      </c>
      <c r="G760" s="158">
        <v>0</v>
      </c>
      <c r="H760" s="183">
        <f t="shared" si="85"/>
        <v>0</v>
      </c>
    </row>
    <row r="761" spans="2:8" ht="12">
      <c r="B761" s="178"/>
      <c r="C761" s="207"/>
      <c r="D761" s="180">
        <f t="shared" si="86"/>
        <v>0</v>
      </c>
      <c r="E761" s="5">
        <v>0</v>
      </c>
      <c r="F761" s="182">
        <f t="shared" si="84"/>
        <v>0</v>
      </c>
      <c r="G761" s="158">
        <v>0</v>
      </c>
      <c r="H761" s="183">
        <f t="shared" si="85"/>
        <v>0</v>
      </c>
    </row>
    <row r="762" spans="2:8" ht="12">
      <c r="B762" s="178"/>
      <c r="C762" s="207"/>
      <c r="D762" s="180">
        <f t="shared" si="86"/>
        <v>0</v>
      </c>
      <c r="E762" s="5">
        <v>0</v>
      </c>
      <c r="F762" s="182">
        <f t="shared" si="84"/>
        <v>0</v>
      </c>
      <c r="G762" s="158">
        <v>0</v>
      </c>
      <c r="H762" s="183">
        <f t="shared" si="85"/>
        <v>0</v>
      </c>
    </row>
    <row r="763" spans="2:8" ht="12">
      <c r="B763" s="178"/>
      <c r="C763" s="207"/>
      <c r="D763" s="180">
        <f t="shared" si="86"/>
        <v>0</v>
      </c>
      <c r="E763" s="5">
        <v>0</v>
      </c>
      <c r="F763" s="182">
        <f t="shared" si="84"/>
        <v>0</v>
      </c>
      <c r="G763" s="158">
        <v>0</v>
      </c>
      <c r="H763" s="183">
        <f t="shared" si="85"/>
        <v>0</v>
      </c>
    </row>
    <row r="764" spans="2:8" ht="12">
      <c r="B764" s="178"/>
      <c r="C764" s="207"/>
      <c r="D764" s="180">
        <f t="shared" si="86"/>
        <v>0</v>
      </c>
      <c r="E764" s="5">
        <v>0</v>
      </c>
      <c r="F764" s="182">
        <f t="shared" si="84"/>
        <v>0</v>
      </c>
      <c r="G764" s="158">
        <v>0</v>
      </c>
      <c r="H764" s="183">
        <f t="shared" si="85"/>
        <v>0</v>
      </c>
    </row>
    <row r="765" spans="2:8" ht="12">
      <c r="B765" s="178"/>
      <c r="C765" s="207"/>
      <c r="D765" s="180">
        <f t="shared" si="86"/>
        <v>0</v>
      </c>
      <c r="E765" s="5">
        <v>0</v>
      </c>
      <c r="F765" s="182">
        <f t="shared" si="84"/>
        <v>0</v>
      </c>
      <c r="G765" s="158">
        <v>0</v>
      </c>
      <c r="H765" s="183">
        <f t="shared" si="85"/>
        <v>0</v>
      </c>
    </row>
    <row r="766" spans="2:8" ht="12">
      <c r="B766" s="178"/>
      <c r="C766" s="207"/>
      <c r="D766" s="180">
        <f t="shared" si="86"/>
        <v>0</v>
      </c>
      <c r="E766" s="5">
        <v>0</v>
      </c>
      <c r="F766" s="182">
        <f t="shared" si="84"/>
        <v>0</v>
      </c>
      <c r="G766" s="158">
        <v>0</v>
      </c>
      <c r="H766" s="183">
        <f t="shared" si="85"/>
        <v>0</v>
      </c>
    </row>
    <row r="767" spans="2:8" ht="12.75" thickBot="1">
      <c r="B767" s="178"/>
      <c r="C767" s="207"/>
      <c r="D767" s="180">
        <f t="shared" si="86"/>
        <v>0</v>
      </c>
      <c r="E767" s="5">
        <v>0</v>
      </c>
      <c r="F767" s="182">
        <f t="shared" si="84"/>
        <v>0</v>
      </c>
      <c r="G767" s="158">
        <v>0</v>
      </c>
      <c r="H767" s="183">
        <f t="shared" si="85"/>
        <v>0</v>
      </c>
    </row>
    <row r="768" spans="2:8" ht="12.75" thickBot="1">
      <c r="B768" s="184"/>
      <c r="C768" s="185"/>
      <c r="D768" s="186"/>
      <c r="E768" s="187"/>
      <c r="F768" s="208"/>
      <c r="G768" s="209" t="s">
        <v>108</v>
      </c>
      <c r="H768" s="210">
        <f>SUM(H752:H767)</f>
        <v>0</v>
      </c>
    </row>
    <row r="769" spans="2:8" ht="12">
      <c r="B769" s="90" t="s">
        <v>105</v>
      </c>
      <c r="C769" s="179"/>
      <c r="D769" s="180"/>
      <c r="E769" s="181"/>
      <c r="F769" s="182"/>
      <c r="G769" s="188"/>
      <c r="H769" s="183"/>
    </row>
    <row r="770" spans="2:8" ht="12">
      <c r="B770" s="178"/>
      <c r="C770" s="207" t="s">
        <v>219</v>
      </c>
      <c r="D770" s="180">
        <f>D767</f>
        <v>0</v>
      </c>
      <c r="E770" s="5">
        <v>0</v>
      </c>
      <c r="F770" s="182">
        <f aca="true" t="shared" si="87" ref="F770:F785">D770*E770</f>
        <v>0</v>
      </c>
      <c r="G770" s="158">
        <v>0</v>
      </c>
      <c r="H770" s="183">
        <f aca="true" t="shared" si="88" ref="H770:H785">F770*G770</f>
        <v>0</v>
      </c>
    </row>
    <row r="771" spans="2:8" ht="12">
      <c r="B771" s="178"/>
      <c r="C771" s="207"/>
      <c r="D771" s="180">
        <f aca="true" t="shared" si="89" ref="D771:D785">D770</f>
        <v>0</v>
      </c>
      <c r="E771" s="5">
        <v>0</v>
      </c>
      <c r="F771" s="182">
        <f t="shared" si="87"/>
        <v>0</v>
      </c>
      <c r="G771" s="158">
        <v>0</v>
      </c>
      <c r="H771" s="183">
        <f t="shared" si="88"/>
        <v>0</v>
      </c>
    </row>
    <row r="772" spans="2:8" ht="12">
      <c r="B772" s="178"/>
      <c r="C772" s="207"/>
      <c r="D772" s="180">
        <f t="shared" si="89"/>
        <v>0</v>
      </c>
      <c r="E772" s="5">
        <v>0</v>
      </c>
      <c r="F772" s="182">
        <f t="shared" si="87"/>
        <v>0</v>
      </c>
      <c r="G772" s="158">
        <v>0</v>
      </c>
      <c r="H772" s="183">
        <f t="shared" si="88"/>
        <v>0</v>
      </c>
    </row>
    <row r="773" spans="2:8" ht="12">
      <c r="B773" s="178"/>
      <c r="C773" s="207"/>
      <c r="D773" s="180">
        <f t="shared" si="89"/>
        <v>0</v>
      </c>
      <c r="E773" s="5">
        <v>0</v>
      </c>
      <c r="F773" s="182">
        <f t="shared" si="87"/>
        <v>0</v>
      </c>
      <c r="G773" s="158">
        <v>0</v>
      </c>
      <c r="H773" s="183">
        <f t="shared" si="88"/>
        <v>0</v>
      </c>
    </row>
    <row r="774" spans="2:8" ht="12">
      <c r="B774" s="178"/>
      <c r="C774" s="207"/>
      <c r="D774" s="180">
        <f t="shared" si="89"/>
        <v>0</v>
      </c>
      <c r="E774" s="5">
        <v>0</v>
      </c>
      <c r="F774" s="182">
        <f t="shared" si="87"/>
        <v>0</v>
      </c>
      <c r="G774" s="158">
        <v>0</v>
      </c>
      <c r="H774" s="183">
        <f t="shared" si="88"/>
        <v>0</v>
      </c>
    </row>
    <row r="775" spans="2:8" ht="12">
      <c r="B775" s="178"/>
      <c r="C775" s="207"/>
      <c r="D775" s="180">
        <f t="shared" si="89"/>
        <v>0</v>
      </c>
      <c r="E775" s="5">
        <v>0</v>
      </c>
      <c r="F775" s="182">
        <f t="shared" si="87"/>
        <v>0</v>
      </c>
      <c r="G775" s="158">
        <v>0</v>
      </c>
      <c r="H775" s="183">
        <f t="shared" si="88"/>
        <v>0</v>
      </c>
    </row>
    <row r="776" spans="2:8" ht="12">
      <c r="B776" s="178"/>
      <c r="C776" s="207"/>
      <c r="D776" s="180">
        <f t="shared" si="89"/>
        <v>0</v>
      </c>
      <c r="E776" s="5">
        <v>0</v>
      </c>
      <c r="F776" s="182">
        <f t="shared" si="87"/>
        <v>0</v>
      </c>
      <c r="G776" s="158">
        <v>0</v>
      </c>
      <c r="H776" s="183">
        <f t="shared" si="88"/>
        <v>0</v>
      </c>
    </row>
    <row r="777" spans="2:8" ht="12">
      <c r="B777" s="178"/>
      <c r="C777" s="207"/>
      <c r="D777" s="180">
        <f t="shared" si="89"/>
        <v>0</v>
      </c>
      <c r="E777" s="5">
        <v>0</v>
      </c>
      <c r="F777" s="182">
        <f t="shared" si="87"/>
        <v>0</v>
      </c>
      <c r="G777" s="158">
        <v>0</v>
      </c>
      <c r="H777" s="183">
        <f t="shared" si="88"/>
        <v>0</v>
      </c>
    </row>
    <row r="778" spans="2:8" ht="12">
      <c r="B778" s="178"/>
      <c r="C778" s="207"/>
      <c r="D778" s="180">
        <f t="shared" si="89"/>
        <v>0</v>
      </c>
      <c r="E778" s="5">
        <v>0</v>
      </c>
      <c r="F778" s="182">
        <f t="shared" si="87"/>
        <v>0</v>
      </c>
      <c r="G778" s="158">
        <v>0</v>
      </c>
      <c r="H778" s="183">
        <f t="shared" si="88"/>
        <v>0</v>
      </c>
    </row>
    <row r="779" spans="2:8" ht="12">
      <c r="B779" s="178"/>
      <c r="C779" s="207"/>
      <c r="D779" s="180">
        <f t="shared" si="89"/>
        <v>0</v>
      </c>
      <c r="E779" s="5">
        <v>0</v>
      </c>
      <c r="F779" s="182">
        <f t="shared" si="87"/>
        <v>0</v>
      </c>
      <c r="G779" s="158">
        <v>0</v>
      </c>
      <c r="H779" s="183">
        <f t="shared" si="88"/>
        <v>0</v>
      </c>
    </row>
    <row r="780" spans="2:8" ht="12">
      <c r="B780" s="178"/>
      <c r="C780" s="207"/>
      <c r="D780" s="180">
        <f t="shared" si="89"/>
        <v>0</v>
      </c>
      <c r="E780" s="5">
        <v>0</v>
      </c>
      <c r="F780" s="182">
        <f t="shared" si="87"/>
        <v>0</v>
      </c>
      <c r="G780" s="158">
        <v>0</v>
      </c>
      <c r="H780" s="183">
        <f t="shared" si="88"/>
        <v>0</v>
      </c>
    </row>
    <row r="781" spans="2:8" ht="12">
      <c r="B781" s="178"/>
      <c r="C781" s="207"/>
      <c r="D781" s="180">
        <f t="shared" si="89"/>
        <v>0</v>
      </c>
      <c r="E781" s="5">
        <v>0</v>
      </c>
      <c r="F781" s="182">
        <f t="shared" si="87"/>
        <v>0</v>
      </c>
      <c r="G781" s="158">
        <v>0</v>
      </c>
      <c r="H781" s="183">
        <f t="shared" si="88"/>
        <v>0</v>
      </c>
    </row>
    <row r="782" spans="2:8" ht="12">
      <c r="B782" s="178"/>
      <c r="C782" s="207"/>
      <c r="D782" s="180">
        <f t="shared" si="89"/>
        <v>0</v>
      </c>
      <c r="E782" s="5">
        <v>0</v>
      </c>
      <c r="F782" s="182">
        <f t="shared" si="87"/>
        <v>0</v>
      </c>
      <c r="G782" s="158">
        <v>0</v>
      </c>
      <c r="H782" s="183">
        <f t="shared" si="88"/>
        <v>0</v>
      </c>
    </row>
    <row r="783" spans="2:8" ht="12">
      <c r="B783" s="178"/>
      <c r="C783" s="207"/>
      <c r="D783" s="180">
        <f t="shared" si="89"/>
        <v>0</v>
      </c>
      <c r="E783" s="5">
        <v>0</v>
      </c>
      <c r="F783" s="182">
        <f t="shared" si="87"/>
        <v>0</v>
      </c>
      <c r="G783" s="158">
        <v>0</v>
      </c>
      <c r="H783" s="183">
        <f t="shared" si="88"/>
        <v>0</v>
      </c>
    </row>
    <row r="784" spans="2:8" ht="12">
      <c r="B784" s="178"/>
      <c r="C784" s="207"/>
      <c r="D784" s="180">
        <f t="shared" si="89"/>
        <v>0</v>
      </c>
      <c r="E784" s="5">
        <v>0</v>
      </c>
      <c r="F784" s="182">
        <f t="shared" si="87"/>
        <v>0</v>
      </c>
      <c r="G784" s="158">
        <v>0</v>
      </c>
      <c r="H784" s="183">
        <f t="shared" si="88"/>
        <v>0</v>
      </c>
    </row>
    <row r="785" spans="2:8" ht="12.75" thickBot="1">
      <c r="B785" s="178"/>
      <c r="C785" s="207"/>
      <c r="D785" s="180">
        <f t="shared" si="89"/>
        <v>0</v>
      </c>
      <c r="E785" s="5">
        <v>0</v>
      </c>
      <c r="F785" s="182">
        <f t="shared" si="87"/>
        <v>0</v>
      </c>
      <c r="G785" s="158">
        <v>0</v>
      </c>
      <c r="H785" s="183">
        <f t="shared" si="88"/>
        <v>0</v>
      </c>
    </row>
    <row r="786" spans="2:8" ht="12.75" thickBot="1">
      <c r="B786" s="184"/>
      <c r="C786" s="185"/>
      <c r="D786" s="186"/>
      <c r="E786" s="187"/>
      <c r="F786" s="208"/>
      <c r="G786" s="209" t="s">
        <v>107</v>
      </c>
      <c r="H786" s="210">
        <f>SUM(H770:H785)</f>
        <v>0</v>
      </c>
    </row>
    <row r="787" spans="2:8" ht="12.75" thickBot="1">
      <c r="B787" s="189"/>
      <c r="C787" s="190" t="s">
        <v>166</v>
      </c>
      <c r="D787" s="191">
        <f>+COUNTIF(E752:E785,"&gt;0")</f>
        <v>0</v>
      </c>
      <c r="E787" s="192"/>
      <c r="F787" s="193"/>
      <c r="G787" s="194"/>
      <c r="H787" s="195"/>
    </row>
    <row r="788" spans="2:8" ht="12">
      <c r="B788" s="75"/>
      <c r="C788" s="75"/>
      <c r="D788" s="83"/>
      <c r="E788" s="196" t="s">
        <v>106</v>
      </c>
      <c r="F788" s="197"/>
      <c r="G788" s="85"/>
      <c r="H788" s="198">
        <f>H768+H786</f>
        <v>0</v>
      </c>
    </row>
    <row r="789" spans="2:8" ht="12.75" thickBot="1">
      <c r="B789" s="189"/>
      <c r="C789" s="83"/>
      <c r="D789" s="83"/>
      <c r="E789" s="199"/>
      <c r="F789" s="200"/>
      <c r="G789" s="200"/>
      <c r="H789" s="201"/>
    </row>
    <row r="790" spans="2:8" ht="12">
      <c r="B790" s="189"/>
      <c r="C790" s="83"/>
      <c r="D790" s="83"/>
      <c r="E790" s="202"/>
      <c r="F790" s="194"/>
      <c r="G790" s="194"/>
      <c r="H790" s="203"/>
    </row>
    <row r="791" spans="2:8" ht="12">
      <c r="B791" s="189"/>
      <c r="C791" s="75"/>
      <c r="D791" s="75"/>
      <c r="E791" s="196" t="s">
        <v>113</v>
      </c>
      <c r="F791" s="85"/>
      <c r="G791" s="204">
        <f>Assumptions!$B$14</f>
        <v>0</v>
      </c>
      <c r="H791" s="198">
        <f>G791*H768</f>
        <v>0</v>
      </c>
    </row>
    <row r="792" spans="2:8" ht="12.75" thickBot="1">
      <c r="B792" s="189"/>
      <c r="C792" s="75"/>
      <c r="D792" s="75"/>
      <c r="E792" s="199"/>
      <c r="F792" s="205"/>
      <c r="G792" s="205"/>
      <c r="H792" s="201"/>
    </row>
    <row r="793" spans="2:8" ht="12">
      <c r="B793" s="189"/>
      <c r="C793" s="75"/>
      <c r="D793" s="75"/>
      <c r="E793" s="202"/>
      <c r="F793" s="193"/>
      <c r="G793" s="194"/>
      <c r="H793" s="203"/>
    </row>
    <row r="794" spans="2:8" ht="12">
      <c r="B794" s="189"/>
      <c r="C794" s="75"/>
      <c r="D794" s="75"/>
      <c r="E794" s="196" t="s">
        <v>218</v>
      </c>
      <c r="F794" s="85"/>
      <c r="G794" s="204">
        <f>Assumptions!$B$15</f>
        <v>0</v>
      </c>
      <c r="H794" s="206">
        <f>G794*H786</f>
        <v>0</v>
      </c>
    </row>
    <row r="795" spans="2:8" ht="12.75" thickBot="1">
      <c r="B795" s="189"/>
      <c r="C795" s="75"/>
      <c r="D795" s="75"/>
      <c r="E795" s="199"/>
      <c r="F795" s="205"/>
      <c r="G795" s="205"/>
      <c r="H795" s="201"/>
    </row>
    <row r="796" spans="2:8" ht="12">
      <c r="B796" s="189"/>
      <c r="C796" s="75"/>
      <c r="D796" s="75"/>
      <c r="E796" s="202"/>
      <c r="F796" s="194"/>
      <c r="G796" s="194"/>
      <c r="H796" s="203"/>
    </row>
    <row r="797" spans="2:8" ht="12">
      <c r="B797" s="189"/>
      <c r="C797" s="75"/>
      <c r="D797" s="75"/>
      <c r="E797" s="196" t="s">
        <v>112</v>
      </c>
      <c r="F797" s="85"/>
      <c r="G797" s="85"/>
      <c r="H797" s="198">
        <f>H788+H791+H794</f>
        <v>0</v>
      </c>
    </row>
    <row r="798" spans="2:8" ht="12.75" thickBot="1">
      <c r="B798" s="75"/>
      <c r="C798" s="75"/>
      <c r="D798" s="75"/>
      <c r="E798" s="199"/>
      <c r="F798" s="205"/>
      <c r="G798" s="205"/>
      <c r="H798" s="201"/>
    </row>
  </sheetData>
  <sheetProtection sheet="1" objects="1" scenarios="1"/>
  <mergeCells count="15">
    <mergeCell ref="B323:D323"/>
    <mergeCell ref="B376:D376"/>
    <mergeCell ref="B429:D429"/>
    <mergeCell ref="B482:D482"/>
    <mergeCell ref="B747:D747"/>
    <mergeCell ref="B535:D535"/>
    <mergeCell ref="B588:D588"/>
    <mergeCell ref="B641:D641"/>
    <mergeCell ref="B694:D694"/>
    <mergeCell ref="B217:D217"/>
    <mergeCell ref="B270:D270"/>
    <mergeCell ref="B5:D5"/>
    <mergeCell ref="B58:D58"/>
    <mergeCell ref="B111:D111"/>
    <mergeCell ref="B164:D164"/>
  </mergeCells>
  <hyperlinks>
    <hyperlink ref="D1" location="'Ops Labor'!A4:A56" display="'Ops Labor'!A4:A56"/>
    <hyperlink ref="E1" location="'Ops Labor'!A57:A109" display="'Ops Labor'!A57:A109"/>
    <hyperlink ref="F1" location="'Ops Labor'!A110:A162" display="'Ops Labor'!A110:A162"/>
    <hyperlink ref="D2" location="'Ops Labor'!A269:A321" display="'Ops Labor'!A269:A321"/>
    <hyperlink ref="D3" location="'Ops Labor'!A534:A586" display="'Ops Labor'!A534:A586"/>
    <hyperlink ref="E2:H2" location="'Ops Labor'!B9" display="Page 1"/>
    <hyperlink ref="E3:H3" location="'Ops Labor'!B9" display="Page 1"/>
    <hyperlink ref="E2" location="'Ops Labor'!A322:A374" display="'Ops Labor'!A322:A374"/>
    <hyperlink ref="E3" location="'Ops Labor'!A587:A639" display="'Ops Labor'!A587:A639"/>
    <hyperlink ref="F2" location="'Ops Labor'!A375:A427" display="'Ops Labor'!A375:A427"/>
    <hyperlink ref="F3" location="'Ops Labor'!A640:A692" display="'Ops Labor'!A640:A692"/>
    <hyperlink ref="H1" location="'Ops Labor'!A216:A268" display="'Ops Labor'!A216:A268"/>
    <hyperlink ref="G1" location="'Ops Labor'!A163:A215" display="'Ops Labor'!A163:A215"/>
    <hyperlink ref="G2" location="'Ops Labor'!A428:A480" display="'Ops Labor'!A428:A480"/>
    <hyperlink ref="H2" location="'Ops Labor'!A481:A533" display="'Ops Labor'!A481:A533"/>
    <hyperlink ref="G3" location="'Ops Labor'!A693:A745" display="'Ops Labor'!A693:A745"/>
    <hyperlink ref="H3" location="'Ops Labor'!A746:A798" display="'Ops Labor'!A746:A798"/>
    <hyperlink ref="C1" location="Help!A61:A200" display="Help"/>
  </hyperlinks>
  <printOptions/>
  <pageMargins left="0.5" right="0.25" top="0.5" bottom="0.5" header="0.5" footer="0.25"/>
  <pageSetup fitToHeight="15" horizontalDpi="600" verticalDpi="600" orientation="portrait"/>
  <headerFooter alignWithMargins="0">
    <oddHeader>&amp;L&amp;F&amp;C&amp;R&amp;D&amp;T</oddHeader>
    <oddFooter>&amp;LRehitnking School Lunch&amp;CFood Systems Project of the Center for Ecoliteracy&amp;Rwww.ecoliteracy.org
</oddFooter>
  </headerFooter>
  <rowBreaks count="14" manualBreakCount="14">
    <brk id="56" max="255" man="1"/>
    <brk id="109" max="255" man="1"/>
    <brk id="162" max="255" man="1"/>
    <brk id="215" max="255" man="1"/>
    <brk id="268" max="255" man="1"/>
    <brk id="321" max="255" man="1"/>
    <brk id="374" max="255" man="1"/>
    <brk id="427" max="255" man="1"/>
    <brk id="480" max="255" man="1"/>
    <brk id="533" max="255" man="1"/>
    <brk id="586" max="255" man="1"/>
    <brk id="639" max="255" man="1"/>
    <brk id="692" max="255" man="1"/>
    <brk id="745" max="255" man="1"/>
  </rowBreaks>
  <ignoredErrors>
    <ignoredError sqref="H52 D26:D43 H35:H43 E26:E27 F26 H10:H13 D10:D13 F35:F43 H28:H30 F28:F30 F10:F13" unlockedFormula="1"/>
    <ignoredError sqref="H26" formula="1" unlockedFormula="1"/>
  </ignoredErrors>
  <drawing r:id="rId1"/>
</worksheet>
</file>

<file path=xl/worksheets/sheet6.xml><?xml version="1.0" encoding="utf-8"?>
<worksheet xmlns="http://schemas.openxmlformats.org/spreadsheetml/2006/main" xmlns:r="http://schemas.openxmlformats.org/officeDocument/2006/relationships">
  <sheetPr codeName="Sheet5"/>
  <dimension ref="B1:G775"/>
  <sheetViews>
    <sheetView showGridLines="0" zoomScale="90" zoomScaleNormal="90" workbookViewId="0" topLeftCell="B1">
      <pane ySplit="3" topLeftCell="BM4" activePane="bottomLeft" state="frozen"/>
      <selection pane="topLeft" activeCell="A1" sqref="A1"/>
      <selection pane="bottomLeft" activeCell="B1" sqref="B1"/>
    </sheetView>
  </sheetViews>
  <sheetFormatPr defaultColWidth="9.140625" defaultRowHeight="12.75"/>
  <cols>
    <col min="1" max="1" width="2.00390625" style="33" hidden="1" customWidth="1"/>
    <col min="2" max="2" width="33.7109375" style="33" customWidth="1"/>
    <col min="3" max="7" width="13.7109375" style="33" customWidth="1"/>
    <col min="8" max="16384" width="9.140625" style="33" customWidth="1"/>
  </cols>
  <sheetData>
    <row r="1" spans="2:7" ht="12">
      <c r="B1" s="387" t="s">
        <v>62</v>
      </c>
      <c r="C1" s="212" t="str">
        <f>Assumptions!B4</f>
        <v>A</v>
      </c>
      <c r="D1" s="212" t="str">
        <f>Assumptions!C4</f>
        <v>B</v>
      </c>
      <c r="E1" s="212" t="str">
        <f>Assumptions!D4</f>
        <v>C</v>
      </c>
      <c r="F1" s="212" t="str">
        <f>Assumptions!E4</f>
        <v>D</v>
      </c>
      <c r="G1" s="212" t="str">
        <f>Assumptions!F4</f>
        <v>E</v>
      </c>
    </row>
    <row r="2" spans="3:7" ht="12">
      <c r="C2" s="212" t="str">
        <f>Assumptions!G4</f>
        <v>F</v>
      </c>
      <c r="D2" s="212" t="str">
        <f>Assumptions!H4</f>
        <v>G</v>
      </c>
      <c r="E2" s="212" t="str">
        <f>Assumptions!I4</f>
        <v>H</v>
      </c>
      <c r="F2" s="212" t="str">
        <f>Assumptions!J4</f>
        <v>I</v>
      </c>
      <c r="G2" s="212" t="str">
        <f>Assumptions!K4</f>
        <v>J</v>
      </c>
    </row>
    <row r="3" spans="3:7" ht="12">
      <c r="C3" s="212" t="str">
        <f>Assumptions!L4</f>
        <v>K</v>
      </c>
      <c r="D3" s="212" t="str">
        <f>Assumptions!M4</f>
        <v>L</v>
      </c>
      <c r="E3" s="212" t="str">
        <f>Assumptions!N4</f>
        <v>M</v>
      </c>
      <c r="F3" s="212" t="str">
        <f>Assumptions!O4</f>
        <v>N</v>
      </c>
      <c r="G3" s="212" t="str">
        <f>Assumptions!P4</f>
        <v>O</v>
      </c>
    </row>
    <row r="4" ht="12">
      <c r="E4" s="34" t="s">
        <v>176</v>
      </c>
    </row>
    <row r="5" ht="12.75" thickBot="1">
      <c r="E5" s="34"/>
    </row>
    <row r="6" spans="2:3" ht="12.75" thickBot="1">
      <c r="B6" s="310" t="str">
        <f>Assumptions!$B$4</f>
        <v>A</v>
      </c>
      <c r="C6" s="311"/>
    </row>
    <row r="7" spans="2:5" ht="12">
      <c r="B7" s="313"/>
      <c r="C7" s="314" t="s">
        <v>239</v>
      </c>
      <c r="D7" s="314" t="s">
        <v>241</v>
      </c>
      <c r="E7" s="314" t="s">
        <v>243</v>
      </c>
    </row>
    <row r="8" spans="2:5" ht="12">
      <c r="B8" s="315"/>
      <c r="C8" s="316" t="s">
        <v>240</v>
      </c>
      <c r="D8" s="316" t="s">
        <v>242</v>
      </c>
      <c r="E8" s="316" t="s">
        <v>241</v>
      </c>
    </row>
    <row r="9" spans="2:5" ht="12.75" thickBot="1">
      <c r="B9" s="388"/>
      <c r="C9" s="312">
        <f>Assumptions!B8</f>
        <v>0</v>
      </c>
      <c r="D9" s="389">
        <f>Proforma!C18</f>
        <v>0</v>
      </c>
      <c r="E9" s="312" t="s">
        <v>244</v>
      </c>
    </row>
    <row r="10" spans="2:5" ht="12.75" thickBot="1">
      <c r="B10" s="312" t="s">
        <v>247</v>
      </c>
      <c r="C10" s="309" t="s">
        <v>172</v>
      </c>
      <c r="D10" s="309" t="s">
        <v>170</v>
      </c>
      <c r="E10" s="317" t="s">
        <v>245</v>
      </c>
    </row>
    <row r="11" spans="2:5" ht="12">
      <c r="B11" s="294" t="s">
        <v>265</v>
      </c>
      <c r="C11" s="267">
        <v>0</v>
      </c>
      <c r="D11" s="295">
        <v>0</v>
      </c>
      <c r="E11" s="318">
        <f>(C$9*C11)+(D$9*D11)</f>
        <v>0</v>
      </c>
    </row>
    <row r="12" spans="2:5" ht="12">
      <c r="B12" s="294" t="s">
        <v>266</v>
      </c>
      <c r="C12" s="267">
        <v>0</v>
      </c>
      <c r="D12" s="295">
        <v>0</v>
      </c>
      <c r="E12" s="319">
        <f aca="true" t="shared" si="0" ref="E12:E32">(C$9*C12)+(D$9*D12)</f>
        <v>0</v>
      </c>
    </row>
    <row r="13" spans="2:5" ht="12">
      <c r="B13" s="294" t="s">
        <v>267</v>
      </c>
      <c r="C13" s="267">
        <v>0</v>
      </c>
      <c r="D13" s="295">
        <v>0</v>
      </c>
      <c r="E13" s="319">
        <f t="shared" si="0"/>
        <v>0</v>
      </c>
    </row>
    <row r="14" spans="2:5" ht="12">
      <c r="B14" s="294" t="s">
        <v>268</v>
      </c>
      <c r="C14" s="267">
        <v>0</v>
      </c>
      <c r="D14" s="295">
        <v>0</v>
      </c>
      <c r="E14" s="319">
        <f t="shared" si="0"/>
        <v>0</v>
      </c>
    </row>
    <row r="15" spans="2:5" ht="12">
      <c r="B15" s="294" t="s">
        <v>129</v>
      </c>
      <c r="C15" s="267">
        <v>0</v>
      </c>
      <c r="D15" s="295">
        <v>0</v>
      </c>
      <c r="E15" s="319">
        <f t="shared" si="0"/>
        <v>0</v>
      </c>
    </row>
    <row r="16" spans="2:5" ht="12">
      <c r="B16" s="294" t="s">
        <v>171</v>
      </c>
      <c r="C16" s="267">
        <v>0</v>
      </c>
      <c r="D16" s="295">
        <v>0</v>
      </c>
      <c r="E16" s="319">
        <f t="shared" si="0"/>
        <v>0</v>
      </c>
    </row>
    <row r="17" spans="2:5" ht="12">
      <c r="B17" s="294" t="s">
        <v>130</v>
      </c>
      <c r="C17" s="267">
        <v>0</v>
      </c>
      <c r="D17" s="295">
        <v>0</v>
      </c>
      <c r="E17" s="319">
        <f t="shared" si="0"/>
        <v>0</v>
      </c>
    </row>
    <row r="18" spans="2:5" ht="12">
      <c r="B18" s="294" t="s">
        <v>269</v>
      </c>
      <c r="C18" s="267">
        <v>0</v>
      </c>
      <c r="D18" s="295">
        <v>0</v>
      </c>
      <c r="E18" s="319">
        <f t="shared" si="0"/>
        <v>0</v>
      </c>
    </row>
    <row r="19" spans="2:5" ht="12">
      <c r="B19" s="294" t="s">
        <v>187</v>
      </c>
      <c r="C19" s="267">
        <v>0</v>
      </c>
      <c r="D19" s="295">
        <v>0</v>
      </c>
      <c r="E19" s="319">
        <f t="shared" si="0"/>
        <v>0</v>
      </c>
    </row>
    <row r="20" spans="2:5" ht="12">
      <c r="B20" s="294" t="s">
        <v>270</v>
      </c>
      <c r="C20" s="267">
        <v>0</v>
      </c>
      <c r="D20" s="295">
        <v>0</v>
      </c>
      <c r="E20" s="319">
        <f t="shared" si="0"/>
        <v>0</v>
      </c>
    </row>
    <row r="21" spans="2:5" ht="12">
      <c r="B21" s="294" t="s">
        <v>271</v>
      </c>
      <c r="C21" s="267">
        <v>0</v>
      </c>
      <c r="D21" s="295">
        <v>0</v>
      </c>
      <c r="E21" s="319">
        <f t="shared" si="0"/>
        <v>0</v>
      </c>
    </row>
    <row r="22" spans="2:5" ht="12">
      <c r="B22" s="294" t="s">
        <v>137</v>
      </c>
      <c r="C22" s="267">
        <v>0</v>
      </c>
      <c r="D22" s="295">
        <v>0</v>
      </c>
      <c r="E22" s="319">
        <f t="shared" si="0"/>
        <v>0</v>
      </c>
    </row>
    <row r="23" spans="2:5" ht="12">
      <c r="B23" s="294" t="s">
        <v>151</v>
      </c>
      <c r="C23" s="267">
        <v>0</v>
      </c>
      <c r="D23" s="295">
        <v>0</v>
      </c>
      <c r="E23" s="319">
        <f t="shared" si="0"/>
        <v>0</v>
      </c>
    </row>
    <row r="24" spans="2:5" ht="12">
      <c r="B24" s="294" t="s">
        <v>131</v>
      </c>
      <c r="C24" s="267">
        <v>0</v>
      </c>
      <c r="D24" s="295">
        <v>0</v>
      </c>
      <c r="E24" s="319">
        <f t="shared" si="0"/>
        <v>0</v>
      </c>
    </row>
    <row r="25" spans="2:5" ht="12">
      <c r="B25" s="294" t="s">
        <v>132</v>
      </c>
      <c r="C25" s="267">
        <v>0</v>
      </c>
      <c r="D25" s="295">
        <v>0</v>
      </c>
      <c r="E25" s="319">
        <f t="shared" si="0"/>
        <v>0</v>
      </c>
    </row>
    <row r="26" spans="2:5" ht="12">
      <c r="B26" s="294" t="s">
        <v>133</v>
      </c>
      <c r="C26" s="267">
        <v>0</v>
      </c>
      <c r="D26" s="295">
        <v>0</v>
      </c>
      <c r="E26" s="319">
        <f t="shared" si="0"/>
        <v>0</v>
      </c>
    </row>
    <row r="27" spans="2:5" ht="12">
      <c r="B27" s="294" t="s">
        <v>188</v>
      </c>
      <c r="C27" s="267">
        <v>0</v>
      </c>
      <c r="D27" s="295">
        <v>0</v>
      </c>
      <c r="E27" s="319">
        <f t="shared" si="0"/>
        <v>0</v>
      </c>
    </row>
    <row r="28" spans="2:5" ht="12">
      <c r="B28" s="294" t="s">
        <v>189</v>
      </c>
      <c r="C28" s="267">
        <v>0</v>
      </c>
      <c r="D28" s="295">
        <v>0</v>
      </c>
      <c r="E28" s="319">
        <f t="shared" si="0"/>
        <v>0</v>
      </c>
    </row>
    <row r="29" spans="2:5" ht="12">
      <c r="B29" s="43" t="s">
        <v>138</v>
      </c>
      <c r="C29" s="267">
        <v>0</v>
      </c>
      <c r="D29" s="295">
        <v>0</v>
      </c>
      <c r="E29" s="319">
        <f t="shared" si="0"/>
        <v>0</v>
      </c>
    </row>
    <row r="30" spans="2:5" ht="12">
      <c r="B30" s="297" t="s">
        <v>222</v>
      </c>
      <c r="C30" s="267">
        <v>0</v>
      </c>
      <c r="D30" s="295">
        <v>0</v>
      </c>
      <c r="E30" s="319">
        <f t="shared" si="0"/>
        <v>0</v>
      </c>
    </row>
    <row r="31" spans="2:5" ht="12">
      <c r="B31" s="297" t="s">
        <v>92</v>
      </c>
      <c r="C31" s="267">
        <v>0</v>
      </c>
      <c r="D31" s="295">
        <v>0</v>
      </c>
      <c r="E31" s="319">
        <f t="shared" si="0"/>
        <v>0</v>
      </c>
    </row>
    <row r="32" spans="2:5" ht="12.75" thickBot="1">
      <c r="B32" s="298" t="s">
        <v>93</v>
      </c>
      <c r="C32" s="268">
        <v>0</v>
      </c>
      <c r="D32" s="296">
        <v>0</v>
      </c>
      <c r="E32" s="320">
        <f t="shared" si="0"/>
        <v>0</v>
      </c>
    </row>
    <row r="33" spans="4:5" ht="12.75" thickBot="1">
      <c r="D33" s="34" t="s">
        <v>246</v>
      </c>
      <c r="E33" s="321">
        <f>SUM(E11:E32)</f>
        <v>0</v>
      </c>
    </row>
    <row r="57" ht="12">
      <c r="E57" s="34" t="s">
        <v>176</v>
      </c>
    </row>
    <row r="58" ht="12.75" thickBot="1">
      <c r="E58" s="34"/>
    </row>
    <row r="59" spans="2:3" ht="12.75" thickBot="1">
      <c r="B59" s="292" t="str">
        <f>Assumptions!$C$4</f>
        <v>B</v>
      </c>
      <c r="C59" s="293"/>
    </row>
    <row r="60" spans="2:5" ht="12">
      <c r="B60" s="313"/>
      <c r="C60" s="314" t="s">
        <v>239</v>
      </c>
      <c r="D60" s="314" t="s">
        <v>241</v>
      </c>
      <c r="E60" s="314" t="s">
        <v>243</v>
      </c>
    </row>
    <row r="61" spans="2:5" ht="12">
      <c r="B61" s="315"/>
      <c r="C61" s="316" t="s">
        <v>240</v>
      </c>
      <c r="D61" s="316" t="s">
        <v>242</v>
      </c>
      <c r="E61" s="316" t="s">
        <v>241</v>
      </c>
    </row>
    <row r="62" spans="2:5" ht="12.75" thickBot="1">
      <c r="B62" s="315"/>
      <c r="C62" s="312">
        <f>Assumptions!C8</f>
        <v>0</v>
      </c>
      <c r="D62" s="389">
        <f>Proforma!F18</f>
        <v>0</v>
      </c>
      <c r="E62" s="312" t="s">
        <v>244</v>
      </c>
    </row>
    <row r="63" spans="2:5" ht="12.75" thickBot="1">
      <c r="B63" s="312" t="s">
        <v>247</v>
      </c>
      <c r="C63" s="309" t="s">
        <v>172</v>
      </c>
      <c r="D63" s="309" t="s">
        <v>170</v>
      </c>
      <c r="E63" s="322" t="s">
        <v>245</v>
      </c>
    </row>
    <row r="64" spans="2:7" ht="12">
      <c r="B64" s="294" t="s">
        <v>265</v>
      </c>
      <c r="C64" s="267">
        <v>0</v>
      </c>
      <c r="D64" s="295">
        <v>0</v>
      </c>
      <c r="E64" s="318">
        <f>(C$62*C64)+(D$62*D64)</f>
        <v>0</v>
      </c>
      <c r="G64" s="324"/>
    </row>
    <row r="65" spans="2:7" ht="12">
      <c r="B65" s="294" t="s">
        <v>266</v>
      </c>
      <c r="C65" s="267">
        <v>0</v>
      </c>
      <c r="D65" s="295">
        <v>0</v>
      </c>
      <c r="E65" s="319">
        <f aca="true" t="shared" si="1" ref="E65:E85">(C$62*C65)+(D$62*D65)</f>
        <v>0</v>
      </c>
      <c r="G65" s="324"/>
    </row>
    <row r="66" spans="2:7" ht="12">
      <c r="B66" s="294" t="s">
        <v>267</v>
      </c>
      <c r="C66" s="267">
        <v>0</v>
      </c>
      <c r="D66" s="295">
        <v>0</v>
      </c>
      <c r="E66" s="319">
        <f t="shared" si="1"/>
        <v>0</v>
      </c>
      <c r="G66" s="324"/>
    </row>
    <row r="67" spans="2:7" ht="12">
      <c r="B67" s="294" t="s">
        <v>268</v>
      </c>
      <c r="C67" s="267">
        <v>0</v>
      </c>
      <c r="D67" s="295">
        <v>0</v>
      </c>
      <c r="E67" s="319">
        <f t="shared" si="1"/>
        <v>0</v>
      </c>
      <c r="G67" s="324"/>
    </row>
    <row r="68" spans="2:7" ht="12">
      <c r="B68" s="294" t="s">
        <v>129</v>
      </c>
      <c r="C68" s="267">
        <v>0</v>
      </c>
      <c r="D68" s="295">
        <v>0</v>
      </c>
      <c r="E68" s="319">
        <f t="shared" si="1"/>
        <v>0</v>
      </c>
      <c r="G68" s="324"/>
    </row>
    <row r="69" spans="2:7" ht="12">
      <c r="B69" s="294" t="s">
        <v>171</v>
      </c>
      <c r="C69" s="267">
        <v>0</v>
      </c>
      <c r="D69" s="295">
        <v>0</v>
      </c>
      <c r="E69" s="319">
        <f t="shared" si="1"/>
        <v>0</v>
      </c>
      <c r="G69" s="324"/>
    </row>
    <row r="70" spans="2:7" ht="12">
      <c r="B70" s="294" t="s">
        <v>130</v>
      </c>
      <c r="C70" s="267">
        <v>0</v>
      </c>
      <c r="D70" s="295">
        <v>0</v>
      </c>
      <c r="E70" s="319">
        <f t="shared" si="1"/>
        <v>0</v>
      </c>
      <c r="G70" s="324"/>
    </row>
    <row r="71" spans="2:7" ht="12">
      <c r="B71" s="294" t="s">
        <v>269</v>
      </c>
      <c r="C71" s="267">
        <v>0</v>
      </c>
      <c r="D71" s="295">
        <v>0</v>
      </c>
      <c r="E71" s="319">
        <f t="shared" si="1"/>
        <v>0</v>
      </c>
      <c r="G71" s="324"/>
    </row>
    <row r="72" spans="2:7" ht="12">
      <c r="B72" s="294" t="s">
        <v>187</v>
      </c>
      <c r="C72" s="267">
        <v>0</v>
      </c>
      <c r="D72" s="295">
        <v>0</v>
      </c>
      <c r="E72" s="319">
        <f t="shared" si="1"/>
        <v>0</v>
      </c>
      <c r="G72" s="324"/>
    </row>
    <row r="73" spans="2:7" ht="12">
      <c r="B73" s="294" t="s">
        <v>270</v>
      </c>
      <c r="C73" s="267">
        <v>0</v>
      </c>
      <c r="D73" s="295">
        <v>0</v>
      </c>
      <c r="E73" s="319">
        <f t="shared" si="1"/>
        <v>0</v>
      </c>
      <c r="G73" s="324"/>
    </row>
    <row r="74" spans="2:7" ht="12">
      <c r="B74" s="294" t="s">
        <v>271</v>
      </c>
      <c r="C74" s="267">
        <v>0</v>
      </c>
      <c r="D74" s="295">
        <v>0</v>
      </c>
      <c r="E74" s="319">
        <f t="shared" si="1"/>
        <v>0</v>
      </c>
      <c r="G74" s="324"/>
    </row>
    <row r="75" spans="2:7" ht="12">
      <c r="B75" s="294" t="s">
        <v>137</v>
      </c>
      <c r="C75" s="267">
        <v>0</v>
      </c>
      <c r="D75" s="295">
        <v>0</v>
      </c>
      <c r="E75" s="319">
        <f t="shared" si="1"/>
        <v>0</v>
      </c>
      <c r="G75" s="324"/>
    </row>
    <row r="76" spans="2:7" ht="12">
      <c r="B76" s="294" t="s">
        <v>151</v>
      </c>
      <c r="C76" s="267">
        <v>0</v>
      </c>
      <c r="D76" s="295">
        <v>0</v>
      </c>
      <c r="E76" s="319">
        <f t="shared" si="1"/>
        <v>0</v>
      </c>
      <c r="G76" s="324"/>
    </row>
    <row r="77" spans="2:7" ht="12">
      <c r="B77" s="294" t="s">
        <v>131</v>
      </c>
      <c r="C77" s="267">
        <v>0</v>
      </c>
      <c r="D77" s="295">
        <v>0</v>
      </c>
      <c r="E77" s="319">
        <f t="shared" si="1"/>
        <v>0</v>
      </c>
      <c r="G77" s="324"/>
    </row>
    <row r="78" spans="2:7" ht="12">
      <c r="B78" s="294" t="s">
        <v>132</v>
      </c>
      <c r="C78" s="267">
        <v>0</v>
      </c>
      <c r="D78" s="295">
        <v>0</v>
      </c>
      <c r="E78" s="319">
        <f t="shared" si="1"/>
        <v>0</v>
      </c>
      <c r="G78" s="324"/>
    </row>
    <row r="79" spans="2:7" ht="12">
      <c r="B79" s="294" t="s">
        <v>133</v>
      </c>
      <c r="C79" s="267">
        <v>0</v>
      </c>
      <c r="D79" s="295">
        <v>0</v>
      </c>
      <c r="E79" s="319">
        <f t="shared" si="1"/>
        <v>0</v>
      </c>
      <c r="G79" s="324"/>
    </row>
    <row r="80" spans="2:7" ht="12">
      <c r="B80" s="294" t="s">
        <v>188</v>
      </c>
      <c r="C80" s="267">
        <v>0</v>
      </c>
      <c r="D80" s="295">
        <v>0</v>
      </c>
      <c r="E80" s="319">
        <f t="shared" si="1"/>
        <v>0</v>
      </c>
      <c r="G80" s="324"/>
    </row>
    <row r="81" spans="2:7" ht="12">
      <c r="B81" s="294" t="s">
        <v>189</v>
      </c>
      <c r="C81" s="267">
        <v>0</v>
      </c>
      <c r="D81" s="295">
        <v>0</v>
      </c>
      <c r="E81" s="319">
        <f t="shared" si="1"/>
        <v>0</v>
      </c>
      <c r="G81" s="324"/>
    </row>
    <row r="82" spans="2:7" ht="12">
      <c r="B82" s="43" t="s">
        <v>138</v>
      </c>
      <c r="C82" s="267">
        <v>0</v>
      </c>
      <c r="D82" s="295">
        <v>0</v>
      </c>
      <c r="E82" s="319">
        <f t="shared" si="1"/>
        <v>0</v>
      </c>
      <c r="G82" s="324"/>
    </row>
    <row r="83" spans="2:7" ht="12">
      <c r="B83" s="299" t="str">
        <f>$B$30</f>
        <v>XYZ Expense</v>
      </c>
      <c r="C83" s="267">
        <v>0</v>
      </c>
      <c r="D83" s="295">
        <v>0</v>
      </c>
      <c r="E83" s="319">
        <f t="shared" si="1"/>
        <v>0</v>
      </c>
      <c r="G83" s="324"/>
    </row>
    <row r="84" spans="2:7" ht="12">
      <c r="B84" s="299" t="str">
        <f>$B$31</f>
        <v>Optional 2</v>
      </c>
      <c r="C84" s="267">
        <v>0</v>
      </c>
      <c r="D84" s="295">
        <v>0</v>
      </c>
      <c r="E84" s="319">
        <f t="shared" si="1"/>
        <v>0</v>
      </c>
      <c r="G84" s="324"/>
    </row>
    <row r="85" spans="2:7" ht="12.75" thickBot="1">
      <c r="B85" s="300" t="str">
        <f>$B$32</f>
        <v>Optional 3</v>
      </c>
      <c r="C85" s="268">
        <v>0</v>
      </c>
      <c r="D85" s="296">
        <v>0</v>
      </c>
      <c r="E85" s="320">
        <f t="shared" si="1"/>
        <v>0</v>
      </c>
      <c r="G85" s="324"/>
    </row>
    <row r="86" spans="4:5" ht="12.75" thickBot="1">
      <c r="D86" s="34" t="s">
        <v>246</v>
      </c>
      <c r="E86" s="323">
        <f>SUM(E64:E85)</f>
        <v>0</v>
      </c>
    </row>
    <row r="110" ht="12">
      <c r="E110" s="34" t="s">
        <v>176</v>
      </c>
    </row>
    <row r="111" ht="12.75" thickBot="1">
      <c r="E111" s="34"/>
    </row>
    <row r="112" spans="2:3" ht="12.75" thickBot="1">
      <c r="B112" s="292" t="str">
        <f>Assumptions!$D$4</f>
        <v>C</v>
      </c>
      <c r="C112" s="293"/>
    </row>
    <row r="113" spans="2:5" ht="12">
      <c r="B113" s="313"/>
      <c r="C113" s="314" t="s">
        <v>239</v>
      </c>
      <c r="D113" s="314" t="s">
        <v>241</v>
      </c>
      <c r="E113" s="314" t="s">
        <v>243</v>
      </c>
    </row>
    <row r="114" spans="2:5" ht="12">
      <c r="B114" s="315"/>
      <c r="C114" s="316" t="s">
        <v>240</v>
      </c>
      <c r="D114" s="316" t="s">
        <v>242</v>
      </c>
      <c r="E114" s="316" t="s">
        <v>241</v>
      </c>
    </row>
    <row r="115" spans="2:5" ht="12.75" thickBot="1">
      <c r="B115" s="315"/>
      <c r="C115" s="312">
        <f>Assumptions!D8</f>
        <v>0</v>
      </c>
      <c r="D115" s="389">
        <f>Proforma!I18</f>
        <v>0</v>
      </c>
      <c r="E115" s="312" t="s">
        <v>244</v>
      </c>
    </row>
    <row r="116" spans="2:5" ht="12.75" thickBot="1">
      <c r="B116" s="312" t="s">
        <v>247</v>
      </c>
      <c r="C116" s="309" t="s">
        <v>172</v>
      </c>
      <c r="D116" s="309" t="s">
        <v>170</v>
      </c>
      <c r="E116" s="322" t="s">
        <v>245</v>
      </c>
    </row>
    <row r="117" spans="2:5" ht="12">
      <c r="B117" s="294" t="s">
        <v>265</v>
      </c>
      <c r="C117" s="267">
        <v>0</v>
      </c>
      <c r="D117" s="295">
        <v>0</v>
      </c>
      <c r="E117" s="318">
        <f>(C$115*C117)+(D$115*D117)</f>
        <v>0</v>
      </c>
    </row>
    <row r="118" spans="2:5" ht="12">
      <c r="B118" s="294" t="s">
        <v>266</v>
      </c>
      <c r="C118" s="267">
        <v>0</v>
      </c>
      <c r="D118" s="295">
        <v>0</v>
      </c>
      <c r="E118" s="319">
        <f aca="true" t="shared" si="2" ref="E118:E138">(C$115*C118)+(D$115*D118)</f>
        <v>0</v>
      </c>
    </row>
    <row r="119" spans="2:5" ht="12">
      <c r="B119" s="294" t="s">
        <v>267</v>
      </c>
      <c r="C119" s="267">
        <v>0</v>
      </c>
      <c r="D119" s="295">
        <v>0</v>
      </c>
      <c r="E119" s="319">
        <f t="shared" si="2"/>
        <v>0</v>
      </c>
    </row>
    <row r="120" spans="2:5" ht="12">
      <c r="B120" s="294" t="s">
        <v>268</v>
      </c>
      <c r="C120" s="267">
        <v>0</v>
      </c>
      <c r="D120" s="295">
        <v>0</v>
      </c>
      <c r="E120" s="319">
        <f t="shared" si="2"/>
        <v>0</v>
      </c>
    </row>
    <row r="121" spans="2:5" ht="12">
      <c r="B121" s="294" t="s">
        <v>129</v>
      </c>
      <c r="C121" s="267">
        <v>0</v>
      </c>
      <c r="D121" s="295">
        <v>0</v>
      </c>
      <c r="E121" s="319">
        <f t="shared" si="2"/>
        <v>0</v>
      </c>
    </row>
    <row r="122" spans="2:5" ht="12">
      <c r="B122" s="294" t="s">
        <v>171</v>
      </c>
      <c r="C122" s="267">
        <v>0</v>
      </c>
      <c r="D122" s="295">
        <v>0</v>
      </c>
      <c r="E122" s="319">
        <f t="shared" si="2"/>
        <v>0</v>
      </c>
    </row>
    <row r="123" spans="2:5" ht="12">
      <c r="B123" s="294" t="s">
        <v>130</v>
      </c>
      <c r="C123" s="267">
        <v>0</v>
      </c>
      <c r="D123" s="295">
        <v>0</v>
      </c>
      <c r="E123" s="319">
        <f t="shared" si="2"/>
        <v>0</v>
      </c>
    </row>
    <row r="124" spans="2:5" ht="12">
      <c r="B124" s="294" t="s">
        <v>269</v>
      </c>
      <c r="C124" s="267">
        <v>0</v>
      </c>
      <c r="D124" s="295">
        <v>0</v>
      </c>
      <c r="E124" s="319">
        <f t="shared" si="2"/>
        <v>0</v>
      </c>
    </row>
    <row r="125" spans="2:5" ht="12">
      <c r="B125" s="294" t="s">
        <v>187</v>
      </c>
      <c r="C125" s="267">
        <v>0</v>
      </c>
      <c r="D125" s="295">
        <v>0</v>
      </c>
      <c r="E125" s="319">
        <f t="shared" si="2"/>
        <v>0</v>
      </c>
    </row>
    <row r="126" spans="2:5" ht="12">
      <c r="B126" s="294" t="s">
        <v>270</v>
      </c>
      <c r="C126" s="267">
        <v>0</v>
      </c>
      <c r="D126" s="295">
        <v>0</v>
      </c>
      <c r="E126" s="319">
        <f t="shared" si="2"/>
        <v>0</v>
      </c>
    </row>
    <row r="127" spans="2:5" ht="12">
      <c r="B127" s="294" t="s">
        <v>271</v>
      </c>
      <c r="C127" s="267">
        <v>0</v>
      </c>
      <c r="D127" s="295">
        <v>0</v>
      </c>
      <c r="E127" s="319">
        <f t="shared" si="2"/>
        <v>0</v>
      </c>
    </row>
    <row r="128" spans="2:5" ht="12">
      <c r="B128" s="294" t="s">
        <v>137</v>
      </c>
      <c r="C128" s="267">
        <v>0</v>
      </c>
      <c r="D128" s="295">
        <v>0</v>
      </c>
      <c r="E128" s="319">
        <f t="shared" si="2"/>
        <v>0</v>
      </c>
    </row>
    <row r="129" spans="2:5" ht="12">
      <c r="B129" s="294" t="s">
        <v>151</v>
      </c>
      <c r="C129" s="267">
        <v>0</v>
      </c>
      <c r="D129" s="295">
        <v>0</v>
      </c>
      <c r="E129" s="319">
        <f t="shared" si="2"/>
        <v>0</v>
      </c>
    </row>
    <row r="130" spans="2:5" ht="12">
      <c r="B130" s="294" t="s">
        <v>131</v>
      </c>
      <c r="C130" s="267">
        <v>0</v>
      </c>
      <c r="D130" s="295">
        <v>0</v>
      </c>
      <c r="E130" s="319">
        <f t="shared" si="2"/>
        <v>0</v>
      </c>
    </row>
    <row r="131" spans="2:5" ht="12">
      <c r="B131" s="294" t="s">
        <v>132</v>
      </c>
      <c r="C131" s="267">
        <v>0</v>
      </c>
      <c r="D131" s="295">
        <v>0</v>
      </c>
      <c r="E131" s="319">
        <f t="shared" si="2"/>
        <v>0</v>
      </c>
    </row>
    <row r="132" spans="2:5" ht="12">
      <c r="B132" s="294" t="s">
        <v>133</v>
      </c>
      <c r="C132" s="267">
        <v>0</v>
      </c>
      <c r="D132" s="295">
        <v>0</v>
      </c>
      <c r="E132" s="319">
        <f t="shared" si="2"/>
        <v>0</v>
      </c>
    </row>
    <row r="133" spans="2:5" ht="12">
      <c r="B133" s="294" t="s">
        <v>188</v>
      </c>
      <c r="C133" s="267">
        <v>0</v>
      </c>
      <c r="D133" s="295">
        <v>0</v>
      </c>
      <c r="E133" s="319">
        <f t="shared" si="2"/>
        <v>0</v>
      </c>
    </row>
    <row r="134" spans="2:5" ht="12">
      <c r="B134" s="294" t="s">
        <v>189</v>
      </c>
      <c r="C134" s="267">
        <v>0</v>
      </c>
      <c r="D134" s="295">
        <v>0</v>
      </c>
      <c r="E134" s="319">
        <f t="shared" si="2"/>
        <v>0</v>
      </c>
    </row>
    <row r="135" spans="2:5" ht="12">
      <c r="B135" s="43" t="s">
        <v>138</v>
      </c>
      <c r="C135" s="267">
        <v>0</v>
      </c>
      <c r="D135" s="295">
        <v>0</v>
      </c>
      <c r="E135" s="319">
        <f t="shared" si="2"/>
        <v>0</v>
      </c>
    </row>
    <row r="136" spans="2:5" ht="12">
      <c r="B136" s="299" t="str">
        <f>$B$30</f>
        <v>XYZ Expense</v>
      </c>
      <c r="C136" s="267">
        <v>0</v>
      </c>
      <c r="D136" s="295">
        <v>0</v>
      </c>
      <c r="E136" s="319">
        <f t="shared" si="2"/>
        <v>0</v>
      </c>
    </row>
    <row r="137" spans="2:5" ht="12">
      <c r="B137" s="299" t="str">
        <f>$B$31</f>
        <v>Optional 2</v>
      </c>
      <c r="C137" s="267">
        <v>0</v>
      </c>
      <c r="D137" s="295">
        <v>0</v>
      </c>
      <c r="E137" s="319">
        <f t="shared" si="2"/>
        <v>0</v>
      </c>
    </row>
    <row r="138" spans="2:5" ht="12.75" thickBot="1">
      <c r="B138" s="300" t="str">
        <f>$B$32</f>
        <v>Optional 3</v>
      </c>
      <c r="C138" s="268">
        <v>0</v>
      </c>
      <c r="D138" s="296">
        <v>0</v>
      </c>
      <c r="E138" s="320">
        <f t="shared" si="2"/>
        <v>0</v>
      </c>
    </row>
    <row r="139" spans="4:5" ht="12.75" thickBot="1">
      <c r="D139" s="34" t="s">
        <v>246</v>
      </c>
      <c r="E139" s="323">
        <f>SUM(E117:E138)</f>
        <v>0</v>
      </c>
    </row>
    <row r="163" ht="12">
      <c r="E163" s="34" t="s">
        <v>176</v>
      </c>
    </row>
    <row r="164" ht="12.75" thickBot="1">
      <c r="E164" s="34"/>
    </row>
    <row r="165" spans="2:3" ht="12.75" thickBot="1">
      <c r="B165" s="292" t="str">
        <f>Assumptions!$E$4</f>
        <v>D</v>
      </c>
      <c r="C165" s="293"/>
    </row>
    <row r="166" spans="2:5" ht="12">
      <c r="B166" s="313"/>
      <c r="C166" s="314" t="s">
        <v>239</v>
      </c>
      <c r="D166" s="314" t="s">
        <v>241</v>
      </c>
      <c r="E166" s="314" t="s">
        <v>243</v>
      </c>
    </row>
    <row r="167" spans="2:5" ht="12">
      <c r="B167" s="315"/>
      <c r="C167" s="316" t="s">
        <v>240</v>
      </c>
      <c r="D167" s="316" t="s">
        <v>242</v>
      </c>
      <c r="E167" s="316" t="s">
        <v>241</v>
      </c>
    </row>
    <row r="168" spans="2:5" ht="12.75" thickBot="1">
      <c r="B168" s="315"/>
      <c r="C168" s="312">
        <f>Assumptions!E8</f>
        <v>0</v>
      </c>
      <c r="D168" s="389">
        <f>Proforma!L18</f>
        <v>0</v>
      </c>
      <c r="E168" s="312" t="s">
        <v>244</v>
      </c>
    </row>
    <row r="169" spans="2:5" ht="12.75" thickBot="1">
      <c r="B169" s="312" t="s">
        <v>247</v>
      </c>
      <c r="C169" s="309" t="s">
        <v>172</v>
      </c>
      <c r="D169" s="390" t="s">
        <v>170</v>
      </c>
      <c r="E169" s="391" t="s">
        <v>245</v>
      </c>
    </row>
    <row r="170" spans="2:5" ht="12">
      <c r="B170" s="294" t="s">
        <v>265</v>
      </c>
      <c r="C170" s="267">
        <v>0</v>
      </c>
      <c r="D170" s="295">
        <v>0</v>
      </c>
      <c r="E170" s="319">
        <f>(C$168*C170)+(D$168*D170)</f>
        <v>0</v>
      </c>
    </row>
    <row r="171" spans="2:5" ht="12">
      <c r="B171" s="294" t="s">
        <v>266</v>
      </c>
      <c r="C171" s="267">
        <v>0</v>
      </c>
      <c r="D171" s="295">
        <v>0</v>
      </c>
      <c r="E171" s="319">
        <f aca="true" t="shared" si="3" ref="E171:E191">(C$168*C171)+(D$168*D171)</f>
        <v>0</v>
      </c>
    </row>
    <row r="172" spans="2:5" ht="12">
      <c r="B172" s="294" t="s">
        <v>267</v>
      </c>
      <c r="C172" s="267">
        <v>0</v>
      </c>
      <c r="D172" s="295">
        <v>0</v>
      </c>
      <c r="E172" s="319">
        <f t="shared" si="3"/>
        <v>0</v>
      </c>
    </row>
    <row r="173" spans="2:5" ht="12">
      <c r="B173" s="294" t="s">
        <v>268</v>
      </c>
      <c r="C173" s="267">
        <v>0</v>
      </c>
      <c r="D173" s="295">
        <v>0</v>
      </c>
      <c r="E173" s="319">
        <f t="shared" si="3"/>
        <v>0</v>
      </c>
    </row>
    <row r="174" spans="2:5" ht="12">
      <c r="B174" s="294" t="s">
        <v>129</v>
      </c>
      <c r="C174" s="267">
        <v>0</v>
      </c>
      <c r="D174" s="295">
        <v>0</v>
      </c>
      <c r="E174" s="319">
        <f t="shared" si="3"/>
        <v>0</v>
      </c>
    </row>
    <row r="175" spans="2:5" ht="12">
      <c r="B175" s="294" t="s">
        <v>171</v>
      </c>
      <c r="C175" s="267">
        <v>0</v>
      </c>
      <c r="D175" s="295">
        <v>0</v>
      </c>
      <c r="E175" s="319">
        <f t="shared" si="3"/>
        <v>0</v>
      </c>
    </row>
    <row r="176" spans="2:5" ht="12">
      <c r="B176" s="294" t="s">
        <v>130</v>
      </c>
      <c r="C176" s="267">
        <v>0</v>
      </c>
      <c r="D176" s="295">
        <v>0</v>
      </c>
      <c r="E176" s="319">
        <f t="shared" si="3"/>
        <v>0</v>
      </c>
    </row>
    <row r="177" spans="2:5" ht="12">
      <c r="B177" s="294" t="s">
        <v>269</v>
      </c>
      <c r="C177" s="267">
        <v>0</v>
      </c>
      <c r="D177" s="295">
        <v>0</v>
      </c>
      <c r="E177" s="319">
        <f t="shared" si="3"/>
        <v>0</v>
      </c>
    </row>
    <row r="178" spans="2:5" ht="12">
      <c r="B178" s="294" t="s">
        <v>187</v>
      </c>
      <c r="C178" s="267">
        <v>0</v>
      </c>
      <c r="D178" s="295">
        <v>0</v>
      </c>
      <c r="E178" s="319">
        <f t="shared" si="3"/>
        <v>0</v>
      </c>
    </row>
    <row r="179" spans="2:5" ht="12">
      <c r="B179" s="294" t="s">
        <v>270</v>
      </c>
      <c r="C179" s="267">
        <v>0</v>
      </c>
      <c r="D179" s="295">
        <v>0</v>
      </c>
      <c r="E179" s="319">
        <f t="shared" si="3"/>
        <v>0</v>
      </c>
    </row>
    <row r="180" spans="2:5" ht="12">
      <c r="B180" s="294" t="s">
        <v>271</v>
      </c>
      <c r="C180" s="267">
        <v>0</v>
      </c>
      <c r="D180" s="295">
        <v>0</v>
      </c>
      <c r="E180" s="319">
        <f t="shared" si="3"/>
        <v>0</v>
      </c>
    </row>
    <row r="181" spans="2:5" ht="12">
      <c r="B181" s="294" t="s">
        <v>137</v>
      </c>
      <c r="C181" s="267">
        <v>0</v>
      </c>
      <c r="D181" s="295">
        <v>0</v>
      </c>
      <c r="E181" s="319">
        <f t="shared" si="3"/>
        <v>0</v>
      </c>
    </row>
    <row r="182" spans="2:5" ht="12">
      <c r="B182" s="294" t="s">
        <v>151</v>
      </c>
      <c r="C182" s="267">
        <v>0</v>
      </c>
      <c r="D182" s="295">
        <v>0</v>
      </c>
      <c r="E182" s="319">
        <f t="shared" si="3"/>
        <v>0</v>
      </c>
    </row>
    <row r="183" spans="2:5" ht="12">
      <c r="B183" s="294" t="s">
        <v>131</v>
      </c>
      <c r="C183" s="267">
        <v>0</v>
      </c>
      <c r="D183" s="295">
        <v>0</v>
      </c>
      <c r="E183" s="319">
        <f t="shared" si="3"/>
        <v>0</v>
      </c>
    </row>
    <row r="184" spans="2:5" ht="12">
      <c r="B184" s="294" t="s">
        <v>132</v>
      </c>
      <c r="C184" s="267">
        <v>0</v>
      </c>
      <c r="D184" s="295">
        <v>0</v>
      </c>
      <c r="E184" s="319">
        <f t="shared" si="3"/>
        <v>0</v>
      </c>
    </row>
    <row r="185" spans="2:5" ht="12">
      <c r="B185" s="294" t="s">
        <v>133</v>
      </c>
      <c r="C185" s="267">
        <v>0</v>
      </c>
      <c r="D185" s="295">
        <v>0</v>
      </c>
      <c r="E185" s="319">
        <f t="shared" si="3"/>
        <v>0</v>
      </c>
    </row>
    <row r="186" spans="2:5" ht="12">
      <c r="B186" s="294" t="s">
        <v>188</v>
      </c>
      <c r="C186" s="267">
        <v>0</v>
      </c>
      <c r="D186" s="295">
        <v>0</v>
      </c>
      <c r="E186" s="319">
        <f t="shared" si="3"/>
        <v>0</v>
      </c>
    </row>
    <row r="187" spans="2:5" ht="12">
      <c r="B187" s="294" t="s">
        <v>189</v>
      </c>
      <c r="C187" s="267">
        <v>0</v>
      </c>
      <c r="D187" s="295">
        <v>0</v>
      </c>
      <c r="E187" s="319">
        <f t="shared" si="3"/>
        <v>0</v>
      </c>
    </row>
    <row r="188" spans="2:5" ht="12">
      <c r="B188" s="43" t="s">
        <v>138</v>
      </c>
      <c r="C188" s="267">
        <v>0</v>
      </c>
      <c r="D188" s="295">
        <v>0</v>
      </c>
      <c r="E188" s="319">
        <f t="shared" si="3"/>
        <v>0</v>
      </c>
    </row>
    <row r="189" spans="2:5" ht="12">
      <c r="B189" s="299" t="str">
        <f>$B$30</f>
        <v>XYZ Expense</v>
      </c>
      <c r="C189" s="267">
        <v>0</v>
      </c>
      <c r="D189" s="295">
        <v>0</v>
      </c>
      <c r="E189" s="319">
        <f t="shared" si="3"/>
        <v>0</v>
      </c>
    </row>
    <row r="190" spans="2:5" ht="12">
      <c r="B190" s="299" t="str">
        <f>$B$31</f>
        <v>Optional 2</v>
      </c>
      <c r="C190" s="267">
        <v>0</v>
      </c>
      <c r="D190" s="295">
        <v>0</v>
      </c>
      <c r="E190" s="319">
        <f t="shared" si="3"/>
        <v>0</v>
      </c>
    </row>
    <row r="191" spans="2:5" ht="12.75" thickBot="1">
      <c r="B191" s="300" t="str">
        <f>$B$32</f>
        <v>Optional 3</v>
      </c>
      <c r="C191" s="268">
        <v>0</v>
      </c>
      <c r="D191" s="296">
        <v>0</v>
      </c>
      <c r="E191" s="320">
        <f t="shared" si="3"/>
        <v>0</v>
      </c>
    </row>
    <row r="192" spans="4:5" ht="12.75" thickBot="1">
      <c r="D192" s="34" t="s">
        <v>246</v>
      </c>
      <c r="E192" s="323">
        <f>SUM(E170:E191)</f>
        <v>0</v>
      </c>
    </row>
    <row r="216" ht="12">
      <c r="E216" s="34" t="s">
        <v>176</v>
      </c>
    </row>
    <row r="217" ht="12.75" thickBot="1">
      <c r="E217" s="34"/>
    </row>
    <row r="218" spans="2:3" ht="12.75" thickBot="1">
      <c r="B218" s="292" t="str">
        <f>Assumptions!$F$4</f>
        <v>E</v>
      </c>
      <c r="C218" s="293"/>
    </row>
    <row r="219" spans="2:5" ht="12">
      <c r="B219" s="313"/>
      <c r="C219" s="314" t="s">
        <v>239</v>
      </c>
      <c r="D219" s="314" t="s">
        <v>241</v>
      </c>
      <c r="E219" s="314" t="s">
        <v>243</v>
      </c>
    </row>
    <row r="220" spans="2:5" ht="12">
      <c r="B220" s="315"/>
      <c r="C220" s="316" t="s">
        <v>240</v>
      </c>
      <c r="D220" s="316" t="s">
        <v>242</v>
      </c>
      <c r="E220" s="316" t="s">
        <v>241</v>
      </c>
    </row>
    <row r="221" spans="2:5" ht="12.75" thickBot="1">
      <c r="B221" s="315"/>
      <c r="C221" s="312">
        <f>Assumptions!F8</f>
        <v>0</v>
      </c>
      <c r="D221" s="389">
        <f>Proforma!O18</f>
        <v>0</v>
      </c>
      <c r="E221" s="312" t="s">
        <v>244</v>
      </c>
    </row>
    <row r="222" spans="2:5" ht="12.75" thickBot="1">
      <c r="B222" s="312" t="s">
        <v>247</v>
      </c>
      <c r="C222" s="309" t="s">
        <v>172</v>
      </c>
      <c r="D222" s="309" t="s">
        <v>170</v>
      </c>
      <c r="E222" s="322" t="s">
        <v>245</v>
      </c>
    </row>
    <row r="223" spans="2:5" ht="12">
      <c r="B223" s="294" t="s">
        <v>265</v>
      </c>
      <c r="C223" s="267">
        <v>0</v>
      </c>
      <c r="D223" s="295">
        <v>0</v>
      </c>
      <c r="E223" s="318">
        <f>(C$221*C223)+(D$221*D223)</f>
        <v>0</v>
      </c>
    </row>
    <row r="224" spans="2:5" ht="12">
      <c r="B224" s="294" t="s">
        <v>266</v>
      </c>
      <c r="C224" s="267">
        <v>0</v>
      </c>
      <c r="D224" s="295">
        <v>0</v>
      </c>
      <c r="E224" s="319">
        <f aca="true" t="shared" si="4" ref="E224:E244">(C$221*C224)+(D$221*D224)</f>
        <v>0</v>
      </c>
    </row>
    <row r="225" spans="2:5" ht="12">
      <c r="B225" s="294" t="s">
        <v>267</v>
      </c>
      <c r="C225" s="267">
        <v>0</v>
      </c>
      <c r="D225" s="295">
        <v>0</v>
      </c>
      <c r="E225" s="319">
        <f t="shared" si="4"/>
        <v>0</v>
      </c>
    </row>
    <row r="226" spans="2:5" ht="12">
      <c r="B226" s="294" t="s">
        <v>268</v>
      </c>
      <c r="C226" s="267">
        <v>0</v>
      </c>
      <c r="D226" s="295">
        <v>0</v>
      </c>
      <c r="E226" s="319">
        <f t="shared" si="4"/>
        <v>0</v>
      </c>
    </row>
    <row r="227" spans="2:5" ht="12">
      <c r="B227" s="294" t="s">
        <v>129</v>
      </c>
      <c r="C227" s="267">
        <v>0</v>
      </c>
      <c r="D227" s="295">
        <v>0</v>
      </c>
      <c r="E227" s="319">
        <f t="shared" si="4"/>
        <v>0</v>
      </c>
    </row>
    <row r="228" spans="2:5" ht="12">
      <c r="B228" s="294" t="s">
        <v>171</v>
      </c>
      <c r="C228" s="267">
        <v>0</v>
      </c>
      <c r="D228" s="295">
        <v>0</v>
      </c>
      <c r="E228" s="319">
        <f t="shared" si="4"/>
        <v>0</v>
      </c>
    </row>
    <row r="229" spans="2:5" ht="12">
      <c r="B229" s="294" t="s">
        <v>130</v>
      </c>
      <c r="C229" s="267">
        <v>0</v>
      </c>
      <c r="D229" s="295">
        <v>0</v>
      </c>
      <c r="E229" s="319">
        <f t="shared" si="4"/>
        <v>0</v>
      </c>
    </row>
    <row r="230" spans="2:5" ht="12">
      <c r="B230" s="294" t="s">
        <v>269</v>
      </c>
      <c r="C230" s="267">
        <v>0</v>
      </c>
      <c r="D230" s="295">
        <v>0</v>
      </c>
      <c r="E230" s="319">
        <f t="shared" si="4"/>
        <v>0</v>
      </c>
    </row>
    <row r="231" spans="2:5" ht="12">
      <c r="B231" s="294" t="s">
        <v>187</v>
      </c>
      <c r="C231" s="267">
        <v>0</v>
      </c>
      <c r="D231" s="295">
        <v>0</v>
      </c>
      <c r="E231" s="319">
        <f t="shared" si="4"/>
        <v>0</v>
      </c>
    </row>
    <row r="232" spans="2:5" ht="12">
      <c r="B232" s="294" t="s">
        <v>270</v>
      </c>
      <c r="C232" s="267">
        <v>0</v>
      </c>
      <c r="D232" s="295">
        <v>0</v>
      </c>
      <c r="E232" s="319">
        <f t="shared" si="4"/>
        <v>0</v>
      </c>
    </row>
    <row r="233" spans="2:5" ht="12">
      <c r="B233" s="294" t="s">
        <v>271</v>
      </c>
      <c r="C233" s="267">
        <v>0</v>
      </c>
      <c r="D233" s="295">
        <v>0</v>
      </c>
      <c r="E233" s="319">
        <f t="shared" si="4"/>
        <v>0</v>
      </c>
    </row>
    <row r="234" spans="2:5" ht="12">
      <c r="B234" s="294" t="s">
        <v>137</v>
      </c>
      <c r="C234" s="267">
        <v>0</v>
      </c>
      <c r="D234" s="295">
        <v>0</v>
      </c>
      <c r="E234" s="319">
        <f t="shared" si="4"/>
        <v>0</v>
      </c>
    </row>
    <row r="235" spans="2:5" ht="12">
      <c r="B235" s="294" t="s">
        <v>151</v>
      </c>
      <c r="C235" s="267">
        <v>0</v>
      </c>
      <c r="D235" s="295">
        <v>0</v>
      </c>
      <c r="E235" s="319">
        <f t="shared" si="4"/>
        <v>0</v>
      </c>
    </row>
    <row r="236" spans="2:5" ht="12">
      <c r="B236" s="294" t="s">
        <v>131</v>
      </c>
      <c r="C236" s="267">
        <v>0</v>
      </c>
      <c r="D236" s="295">
        <v>0</v>
      </c>
      <c r="E236" s="319">
        <f t="shared" si="4"/>
        <v>0</v>
      </c>
    </row>
    <row r="237" spans="2:5" ht="12">
      <c r="B237" s="294" t="s">
        <v>132</v>
      </c>
      <c r="C237" s="267">
        <v>0</v>
      </c>
      <c r="D237" s="295">
        <v>0</v>
      </c>
      <c r="E237" s="319">
        <f t="shared" si="4"/>
        <v>0</v>
      </c>
    </row>
    <row r="238" spans="2:5" ht="12">
      <c r="B238" s="294" t="s">
        <v>133</v>
      </c>
      <c r="C238" s="267">
        <v>0</v>
      </c>
      <c r="D238" s="295">
        <v>0</v>
      </c>
      <c r="E238" s="319">
        <f t="shared" si="4"/>
        <v>0</v>
      </c>
    </row>
    <row r="239" spans="2:5" ht="12">
      <c r="B239" s="294" t="s">
        <v>188</v>
      </c>
      <c r="C239" s="267">
        <v>0</v>
      </c>
      <c r="D239" s="295">
        <v>0</v>
      </c>
      <c r="E239" s="319">
        <f t="shared" si="4"/>
        <v>0</v>
      </c>
    </row>
    <row r="240" spans="2:5" ht="12">
      <c r="B240" s="294" t="s">
        <v>189</v>
      </c>
      <c r="C240" s="267">
        <v>0</v>
      </c>
      <c r="D240" s="295">
        <v>0</v>
      </c>
      <c r="E240" s="319">
        <f t="shared" si="4"/>
        <v>0</v>
      </c>
    </row>
    <row r="241" spans="2:5" ht="12">
      <c r="B241" s="43" t="s">
        <v>138</v>
      </c>
      <c r="C241" s="267">
        <v>0</v>
      </c>
      <c r="D241" s="295">
        <v>0</v>
      </c>
      <c r="E241" s="319">
        <f t="shared" si="4"/>
        <v>0</v>
      </c>
    </row>
    <row r="242" spans="2:5" ht="12">
      <c r="B242" s="299" t="str">
        <f>$B$30</f>
        <v>XYZ Expense</v>
      </c>
      <c r="C242" s="267">
        <v>0</v>
      </c>
      <c r="D242" s="295">
        <v>0</v>
      </c>
      <c r="E242" s="319">
        <f t="shared" si="4"/>
        <v>0</v>
      </c>
    </row>
    <row r="243" spans="2:5" ht="12">
      <c r="B243" s="299" t="str">
        <f>$B$31</f>
        <v>Optional 2</v>
      </c>
      <c r="C243" s="267">
        <v>0</v>
      </c>
      <c r="D243" s="295">
        <v>0</v>
      </c>
      <c r="E243" s="319">
        <f t="shared" si="4"/>
        <v>0</v>
      </c>
    </row>
    <row r="244" spans="2:5" ht="12.75" thickBot="1">
      <c r="B244" s="300" t="str">
        <f>$B$32</f>
        <v>Optional 3</v>
      </c>
      <c r="C244" s="268">
        <v>0</v>
      </c>
      <c r="D244" s="296">
        <v>0</v>
      </c>
      <c r="E244" s="320">
        <f t="shared" si="4"/>
        <v>0</v>
      </c>
    </row>
    <row r="245" spans="4:5" ht="12.75" thickBot="1">
      <c r="D245" s="34" t="s">
        <v>246</v>
      </c>
      <c r="E245" s="323">
        <f>SUM(E223:E244)</f>
        <v>0</v>
      </c>
    </row>
    <row r="269" ht="12">
      <c r="E269" s="34" t="s">
        <v>176</v>
      </c>
    </row>
    <row r="270" ht="12.75" thickBot="1">
      <c r="E270" s="34"/>
    </row>
    <row r="271" spans="2:3" ht="12.75" thickBot="1">
      <c r="B271" s="292" t="str">
        <f>Assumptions!$G$4</f>
        <v>F</v>
      </c>
      <c r="C271" s="293"/>
    </row>
    <row r="272" spans="2:5" ht="12">
      <c r="B272" s="313"/>
      <c r="C272" s="314" t="s">
        <v>239</v>
      </c>
      <c r="D272" s="314" t="s">
        <v>241</v>
      </c>
      <c r="E272" s="314" t="s">
        <v>243</v>
      </c>
    </row>
    <row r="273" spans="2:5" ht="12">
      <c r="B273" s="315"/>
      <c r="C273" s="316" t="s">
        <v>240</v>
      </c>
      <c r="D273" s="316" t="s">
        <v>242</v>
      </c>
      <c r="E273" s="316" t="s">
        <v>241</v>
      </c>
    </row>
    <row r="274" spans="2:5" ht="12.75" thickBot="1">
      <c r="B274" s="315"/>
      <c r="C274" s="312">
        <f>Assumptions!G8</f>
        <v>0</v>
      </c>
      <c r="D274" s="389">
        <f>Proforma!R18</f>
        <v>0</v>
      </c>
      <c r="E274" s="312" t="s">
        <v>244</v>
      </c>
    </row>
    <row r="275" spans="2:5" ht="12.75" thickBot="1">
      <c r="B275" s="312" t="s">
        <v>247</v>
      </c>
      <c r="C275" s="309" t="s">
        <v>172</v>
      </c>
      <c r="D275" s="309" t="s">
        <v>170</v>
      </c>
      <c r="E275" s="322" t="s">
        <v>245</v>
      </c>
    </row>
    <row r="276" spans="2:5" ht="12">
      <c r="B276" s="294" t="s">
        <v>265</v>
      </c>
      <c r="C276" s="267">
        <v>0</v>
      </c>
      <c r="D276" s="295">
        <v>0</v>
      </c>
      <c r="E276" s="318">
        <f>(C$274*C276)+(D$274*D276)</f>
        <v>0</v>
      </c>
    </row>
    <row r="277" spans="2:5" ht="12">
      <c r="B277" s="294" t="s">
        <v>266</v>
      </c>
      <c r="C277" s="267">
        <v>0</v>
      </c>
      <c r="D277" s="295">
        <v>0</v>
      </c>
      <c r="E277" s="319">
        <f aca="true" t="shared" si="5" ref="E277:E297">(C$274*C277)+(D$274*D277)</f>
        <v>0</v>
      </c>
    </row>
    <row r="278" spans="2:5" ht="12">
      <c r="B278" s="294" t="s">
        <v>267</v>
      </c>
      <c r="C278" s="267">
        <v>0</v>
      </c>
      <c r="D278" s="295">
        <v>0</v>
      </c>
      <c r="E278" s="319">
        <f t="shared" si="5"/>
        <v>0</v>
      </c>
    </row>
    <row r="279" spans="2:5" ht="12">
      <c r="B279" s="294" t="s">
        <v>268</v>
      </c>
      <c r="C279" s="267">
        <v>0</v>
      </c>
      <c r="D279" s="295">
        <v>0</v>
      </c>
      <c r="E279" s="319">
        <f t="shared" si="5"/>
        <v>0</v>
      </c>
    </row>
    <row r="280" spans="2:5" ht="12">
      <c r="B280" s="294" t="s">
        <v>129</v>
      </c>
      <c r="C280" s="267">
        <v>0</v>
      </c>
      <c r="D280" s="295">
        <v>0</v>
      </c>
      <c r="E280" s="319">
        <f t="shared" si="5"/>
        <v>0</v>
      </c>
    </row>
    <row r="281" spans="2:5" ht="12">
      <c r="B281" s="294" t="s">
        <v>171</v>
      </c>
      <c r="C281" s="267">
        <v>0</v>
      </c>
      <c r="D281" s="295">
        <v>0</v>
      </c>
      <c r="E281" s="319">
        <f t="shared" si="5"/>
        <v>0</v>
      </c>
    </row>
    <row r="282" spans="2:5" ht="12">
      <c r="B282" s="294" t="s">
        <v>130</v>
      </c>
      <c r="C282" s="267">
        <v>0</v>
      </c>
      <c r="D282" s="295">
        <v>0</v>
      </c>
      <c r="E282" s="319">
        <f t="shared" si="5"/>
        <v>0</v>
      </c>
    </row>
    <row r="283" spans="2:5" ht="12">
      <c r="B283" s="294" t="s">
        <v>269</v>
      </c>
      <c r="C283" s="267">
        <v>0</v>
      </c>
      <c r="D283" s="295">
        <v>0</v>
      </c>
      <c r="E283" s="319">
        <f t="shared" si="5"/>
        <v>0</v>
      </c>
    </row>
    <row r="284" spans="2:5" ht="12">
      <c r="B284" s="294" t="s">
        <v>187</v>
      </c>
      <c r="C284" s="267">
        <v>0</v>
      </c>
      <c r="D284" s="295">
        <v>0</v>
      </c>
      <c r="E284" s="319">
        <f t="shared" si="5"/>
        <v>0</v>
      </c>
    </row>
    <row r="285" spans="2:5" ht="12">
      <c r="B285" s="294" t="s">
        <v>270</v>
      </c>
      <c r="C285" s="267">
        <v>0</v>
      </c>
      <c r="D285" s="295">
        <v>0</v>
      </c>
      <c r="E285" s="319">
        <f t="shared" si="5"/>
        <v>0</v>
      </c>
    </row>
    <row r="286" spans="2:5" ht="12">
      <c r="B286" s="294" t="s">
        <v>271</v>
      </c>
      <c r="C286" s="267">
        <v>0</v>
      </c>
      <c r="D286" s="295">
        <v>0</v>
      </c>
      <c r="E286" s="319">
        <f t="shared" si="5"/>
        <v>0</v>
      </c>
    </row>
    <row r="287" spans="2:5" ht="12">
      <c r="B287" s="294" t="s">
        <v>137</v>
      </c>
      <c r="C287" s="267">
        <v>0</v>
      </c>
      <c r="D287" s="295">
        <v>0</v>
      </c>
      <c r="E287" s="319">
        <f t="shared" si="5"/>
        <v>0</v>
      </c>
    </row>
    <row r="288" spans="2:5" ht="12">
      <c r="B288" s="294" t="s">
        <v>151</v>
      </c>
      <c r="C288" s="267">
        <v>0</v>
      </c>
      <c r="D288" s="295">
        <v>0</v>
      </c>
      <c r="E288" s="319">
        <f t="shared" si="5"/>
        <v>0</v>
      </c>
    </row>
    <row r="289" spans="2:5" ht="12">
      <c r="B289" s="294" t="s">
        <v>131</v>
      </c>
      <c r="C289" s="267">
        <v>0</v>
      </c>
      <c r="D289" s="295">
        <v>0</v>
      </c>
      <c r="E289" s="319">
        <f t="shared" si="5"/>
        <v>0</v>
      </c>
    </row>
    <row r="290" spans="2:5" ht="12">
      <c r="B290" s="294" t="s">
        <v>132</v>
      </c>
      <c r="C290" s="267">
        <v>0</v>
      </c>
      <c r="D290" s="295">
        <v>0</v>
      </c>
      <c r="E290" s="319">
        <f t="shared" si="5"/>
        <v>0</v>
      </c>
    </row>
    <row r="291" spans="2:5" ht="12">
      <c r="B291" s="294" t="s">
        <v>133</v>
      </c>
      <c r="C291" s="267">
        <v>0</v>
      </c>
      <c r="D291" s="295">
        <v>0</v>
      </c>
      <c r="E291" s="319">
        <f t="shared" si="5"/>
        <v>0</v>
      </c>
    </row>
    <row r="292" spans="2:5" ht="12">
      <c r="B292" s="294" t="s">
        <v>188</v>
      </c>
      <c r="C292" s="267">
        <v>0</v>
      </c>
      <c r="D292" s="295">
        <v>0</v>
      </c>
      <c r="E292" s="319">
        <f t="shared" si="5"/>
        <v>0</v>
      </c>
    </row>
    <row r="293" spans="2:5" ht="12">
      <c r="B293" s="294" t="s">
        <v>189</v>
      </c>
      <c r="C293" s="267">
        <v>0</v>
      </c>
      <c r="D293" s="295">
        <v>0</v>
      </c>
      <c r="E293" s="319">
        <f t="shared" si="5"/>
        <v>0</v>
      </c>
    </row>
    <row r="294" spans="2:5" ht="12">
      <c r="B294" s="43" t="s">
        <v>138</v>
      </c>
      <c r="C294" s="267">
        <v>0</v>
      </c>
      <c r="D294" s="295">
        <v>0</v>
      </c>
      <c r="E294" s="319">
        <f t="shared" si="5"/>
        <v>0</v>
      </c>
    </row>
    <row r="295" spans="2:5" ht="12">
      <c r="B295" s="299" t="str">
        <f>$B$30</f>
        <v>XYZ Expense</v>
      </c>
      <c r="C295" s="267">
        <v>0</v>
      </c>
      <c r="D295" s="295">
        <v>0</v>
      </c>
      <c r="E295" s="319">
        <f t="shared" si="5"/>
        <v>0</v>
      </c>
    </row>
    <row r="296" spans="2:5" ht="12">
      <c r="B296" s="299" t="str">
        <f>$B$31</f>
        <v>Optional 2</v>
      </c>
      <c r="C296" s="267">
        <v>0</v>
      </c>
      <c r="D296" s="295">
        <v>0</v>
      </c>
      <c r="E296" s="319">
        <f t="shared" si="5"/>
        <v>0</v>
      </c>
    </row>
    <row r="297" spans="2:5" ht="12.75" thickBot="1">
      <c r="B297" s="300" t="str">
        <f>$B$32</f>
        <v>Optional 3</v>
      </c>
      <c r="C297" s="268">
        <v>0</v>
      </c>
      <c r="D297" s="296">
        <v>0</v>
      </c>
      <c r="E297" s="320">
        <f t="shared" si="5"/>
        <v>0</v>
      </c>
    </row>
    <row r="298" spans="4:5" ht="12.75" thickBot="1">
      <c r="D298" s="34" t="s">
        <v>246</v>
      </c>
      <c r="E298" s="323">
        <f>SUM(E276:E297)</f>
        <v>0</v>
      </c>
    </row>
    <row r="322" ht="12">
      <c r="E322" s="34" t="s">
        <v>176</v>
      </c>
    </row>
    <row r="323" ht="12.75" thickBot="1">
      <c r="E323" s="34"/>
    </row>
    <row r="324" spans="2:3" ht="12.75" thickBot="1">
      <c r="B324" s="292" t="str">
        <f>Assumptions!$H$4</f>
        <v>G</v>
      </c>
      <c r="C324" s="293"/>
    </row>
    <row r="325" spans="2:5" ht="12">
      <c r="B325" s="313"/>
      <c r="C325" s="314" t="s">
        <v>239</v>
      </c>
      <c r="D325" s="314" t="s">
        <v>241</v>
      </c>
      <c r="E325" s="314" t="s">
        <v>243</v>
      </c>
    </row>
    <row r="326" spans="2:5" ht="12">
      <c r="B326" s="315"/>
      <c r="C326" s="316" t="s">
        <v>240</v>
      </c>
      <c r="D326" s="316" t="s">
        <v>242</v>
      </c>
      <c r="E326" s="316" t="s">
        <v>241</v>
      </c>
    </row>
    <row r="327" spans="2:5" ht="12.75" thickBot="1">
      <c r="B327" s="315"/>
      <c r="C327" s="312">
        <f>Assumptions!H8</f>
        <v>0</v>
      </c>
      <c r="D327" s="389">
        <f>Proforma!U18</f>
        <v>0</v>
      </c>
      <c r="E327" s="312" t="s">
        <v>244</v>
      </c>
    </row>
    <row r="328" spans="2:5" ht="12.75" thickBot="1">
      <c r="B328" s="312" t="s">
        <v>247</v>
      </c>
      <c r="C328" s="309" t="s">
        <v>172</v>
      </c>
      <c r="D328" s="309" t="s">
        <v>170</v>
      </c>
      <c r="E328" s="322" t="s">
        <v>245</v>
      </c>
    </row>
    <row r="329" spans="2:5" ht="12">
      <c r="B329" s="294" t="s">
        <v>265</v>
      </c>
      <c r="C329" s="267">
        <v>0</v>
      </c>
      <c r="D329" s="295">
        <v>0</v>
      </c>
      <c r="E329" s="318">
        <f>(C$327*C329)+(D$327*D329)</f>
        <v>0</v>
      </c>
    </row>
    <row r="330" spans="2:5" ht="12">
      <c r="B330" s="294" t="s">
        <v>266</v>
      </c>
      <c r="C330" s="267">
        <v>0</v>
      </c>
      <c r="D330" s="295">
        <v>0</v>
      </c>
      <c r="E330" s="319">
        <f aca="true" t="shared" si="6" ref="E330:E350">(C$327*C330)+(D$327*D330)</f>
        <v>0</v>
      </c>
    </row>
    <row r="331" spans="2:5" ht="12">
      <c r="B331" s="294" t="s">
        <v>267</v>
      </c>
      <c r="C331" s="267">
        <v>0</v>
      </c>
      <c r="D331" s="295">
        <v>0</v>
      </c>
      <c r="E331" s="319">
        <f t="shared" si="6"/>
        <v>0</v>
      </c>
    </row>
    <row r="332" spans="2:5" ht="12">
      <c r="B332" s="294" t="s">
        <v>268</v>
      </c>
      <c r="C332" s="267">
        <v>0</v>
      </c>
      <c r="D332" s="295">
        <v>0</v>
      </c>
      <c r="E332" s="319">
        <f t="shared" si="6"/>
        <v>0</v>
      </c>
    </row>
    <row r="333" spans="2:5" ht="12">
      <c r="B333" s="294" t="s">
        <v>129</v>
      </c>
      <c r="C333" s="267">
        <v>0</v>
      </c>
      <c r="D333" s="295">
        <v>0</v>
      </c>
      <c r="E333" s="319">
        <f t="shared" si="6"/>
        <v>0</v>
      </c>
    </row>
    <row r="334" spans="2:5" ht="12">
      <c r="B334" s="294" t="s">
        <v>171</v>
      </c>
      <c r="C334" s="267">
        <v>0</v>
      </c>
      <c r="D334" s="295">
        <v>0</v>
      </c>
      <c r="E334" s="319">
        <f t="shared" si="6"/>
        <v>0</v>
      </c>
    </row>
    <row r="335" spans="2:5" ht="12">
      <c r="B335" s="294" t="s">
        <v>130</v>
      </c>
      <c r="C335" s="267">
        <v>0</v>
      </c>
      <c r="D335" s="295">
        <v>0</v>
      </c>
      <c r="E335" s="319">
        <f t="shared" si="6"/>
        <v>0</v>
      </c>
    </row>
    <row r="336" spans="2:5" ht="12">
      <c r="B336" s="294" t="s">
        <v>269</v>
      </c>
      <c r="C336" s="267">
        <v>0</v>
      </c>
      <c r="D336" s="295">
        <v>0</v>
      </c>
      <c r="E336" s="319">
        <f t="shared" si="6"/>
        <v>0</v>
      </c>
    </row>
    <row r="337" spans="2:5" ht="12">
      <c r="B337" s="294" t="s">
        <v>187</v>
      </c>
      <c r="C337" s="267">
        <v>0</v>
      </c>
      <c r="D337" s="295">
        <v>0</v>
      </c>
      <c r="E337" s="319">
        <f t="shared" si="6"/>
        <v>0</v>
      </c>
    </row>
    <row r="338" spans="2:5" ht="12">
      <c r="B338" s="294" t="s">
        <v>270</v>
      </c>
      <c r="C338" s="267">
        <v>0</v>
      </c>
      <c r="D338" s="295">
        <v>0</v>
      </c>
      <c r="E338" s="319">
        <f t="shared" si="6"/>
        <v>0</v>
      </c>
    </row>
    <row r="339" spans="2:5" ht="12">
      <c r="B339" s="294" t="s">
        <v>271</v>
      </c>
      <c r="C339" s="267">
        <v>0</v>
      </c>
      <c r="D339" s="295">
        <v>0</v>
      </c>
      <c r="E339" s="319">
        <f t="shared" si="6"/>
        <v>0</v>
      </c>
    </row>
    <row r="340" spans="2:5" ht="12">
      <c r="B340" s="294" t="s">
        <v>137</v>
      </c>
      <c r="C340" s="267">
        <v>0</v>
      </c>
      <c r="D340" s="295">
        <v>0</v>
      </c>
      <c r="E340" s="319">
        <f t="shared" si="6"/>
        <v>0</v>
      </c>
    </row>
    <row r="341" spans="2:5" ht="12">
      <c r="B341" s="294" t="s">
        <v>151</v>
      </c>
      <c r="C341" s="267">
        <v>0</v>
      </c>
      <c r="D341" s="295">
        <v>0</v>
      </c>
      <c r="E341" s="319">
        <f t="shared" si="6"/>
        <v>0</v>
      </c>
    </row>
    <row r="342" spans="2:5" ht="12">
      <c r="B342" s="294" t="s">
        <v>131</v>
      </c>
      <c r="C342" s="267">
        <v>0</v>
      </c>
      <c r="D342" s="295">
        <v>0</v>
      </c>
      <c r="E342" s="319">
        <f t="shared" si="6"/>
        <v>0</v>
      </c>
    </row>
    <row r="343" spans="2:5" ht="12">
      <c r="B343" s="294" t="s">
        <v>132</v>
      </c>
      <c r="C343" s="267">
        <v>0</v>
      </c>
      <c r="D343" s="295">
        <v>0</v>
      </c>
      <c r="E343" s="319">
        <f t="shared" si="6"/>
        <v>0</v>
      </c>
    </row>
    <row r="344" spans="2:5" ht="12">
      <c r="B344" s="294" t="s">
        <v>133</v>
      </c>
      <c r="C344" s="267">
        <v>0</v>
      </c>
      <c r="D344" s="295">
        <v>0</v>
      </c>
      <c r="E344" s="319">
        <f t="shared" si="6"/>
        <v>0</v>
      </c>
    </row>
    <row r="345" spans="2:5" ht="12">
      <c r="B345" s="294" t="s">
        <v>188</v>
      </c>
      <c r="C345" s="267">
        <v>0</v>
      </c>
      <c r="D345" s="295">
        <v>0</v>
      </c>
      <c r="E345" s="319">
        <f t="shared" si="6"/>
        <v>0</v>
      </c>
    </row>
    <row r="346" spans="2:5" ht="12">
      <c r="B346" s="294" t="s">
        <v>189</v>
      </c>
      <c r="C346" s="267">
        <v>0</v>
      </c>
      <c r="D346" s="295">
        <v>0</v>
      </c>
      <c r="E346" s="319">
        <f t="shared" si="6"/>
        <v>0</v>
      </c>
    </row>
    <row r="347" spans="2:5" ht="12">
      <c r="B347" s="43" t="s">
        <v>138</v>
      </c>
      <c r="C347" s="267">
        <v>0</v>
      </c>
      <c r="D347" s="295">
        <v>0</v>
      </c>
      <c r="E347" s="319">
        <f t="shared" si="6"/>
        <v>0</v>
      </c>
    </row>
    <row r="348" spans="2:5" ht="12">
      <c r="B348" s="299" t="str">
        <f>$B$30</f>
        <v>XYZ Expense</v>
      </c>
      <c r="C348" s="267">
        <v>0</v>
      </c>
      <c r="D348" s="295">
        <v>0</v>
      </c>
      <c r="E348" s="319">
        <f t="shared" si="6"/>
        <v>0</v>
      </c>
    </row>
    <row r="349" spans="2:5" ht="12">
      <c r="B349" s="299" t="str">
        <f>$B$31</f>
        <v>Optional 2</v>
      </c>
      <c r="C349" s="267">
        <v>0</v>
      </c>
      <c r="D349" s="295">
        <v>0</v>
      </c>
      <c r="E349" s="319">
        <f t="shared" si="6"/>
        <v>0</v>
      </c>
    </row>
    <row r="350" spans="2:5" ht="12.75" thickBot="1">
      <c r="B350" s="300" t="str">
        <f>$B$32</f>
        <v>Optional 3</v>
      </c>
      <c r="C350" s="268">
        <v>0</v>
      </c>
      <c r="D350" s="296">
        <v>0</v>
      </c>
      <c r="E350" s="320">
        <f t="shared" si="6"/>
        <v>0</v>
      </c>
    </row>
    <row r="351" spans="4:5" ht="12.75" thickBot="1">
      <c r="D351" s="34" t="s">
        <v>246</v>
      </c>
      <c r="E351" s="323">
        <f>SUM(E329:E350)</f>
        <v>0</v>
      </c>
    </row>
    <row r="375" ht="12">
      <c r="E375" s="34" t="s">
        <v>176</v>
      </c>
    </row>
    <row r="376" ht="12.75" thickBot="1">
      <c r="E376" s="34"/>
    </row>
    <row r="377" spans="2:3" ht="12.75" thickBot="1">
      <c r="B377" s="292" t="str">
        <f>Assumptions!$I$4</f>
        <v>H</v>
      </c>
      <c r="C377" s="293"/>
    </row>
    <row r="378" spans="2:5" ht="12">
      <c r="B378" s="313"/>
      <c r="C378" s="314" t="s">
        <v>239</v>
      </c>
      <c r="D378" s="314" t="s">
        <v>241</v>
      </c>
      <c r="E378" s="314" t="s">
        <v>243</v>
      </c>
    </row>
    <row r="379" spans="2:5" ht="12">
      <c r="B379" s="315"/>
      <c r="C379" s="316" t="s">
        <v>240</v>
      </c>
      <c r="D379" s="316" t="s">
        <v>242</v>
      </c>
      <c r="E379" s="316" t="s">
        <v>241</v>
      </c>
    </row>
    <row r="380" spans="2:5" ht="12.75" thickBot="1">
      <c r="B380" s="315"/>
      <c r="C380" s="312">
        <f>Assumptions!I8</f>
        <v>0</v>
      </c>
      <c r="D380" s="389">
        <f>Proforma!X18</f>
        <v>0</v>
      </c>
      <c r="E380" s="312" t="s">
        <v>244</v>
      </c>
    </row>
    <row r="381" spans="2:5" ht="12.75" thickBot="1">
      <c r="B381" s="312" t="s">
        <v>247</v>
      </c>
      <c r="C381" s="309" t="s">
        <v>172</v>
      </c>
      <c r="D381" s="309" t="s">
        <v>170</v>
      </c>
      <c r="E381" s="322" t="s">
        <v>245</v>
      </c>
    </row>
    <row r="382" spans="2:5" ht="12">
      <c r="B382" s="294" t="s">
        <v>265</v>
      </c>
      <c r="C382" s="267">
        <v>0</v>
      </c>
      <c r="D382" s="295">
        <v>0</v>
      </c>
      <c r="E382" s="318">
        <f>(C$380*C382)+(D$380*D382)</f>
        <v>0</v>
      </c>
    </row>
    <row r="383" spans="2:5" ht="12">
      <c r="B383" s="294" t="s">
        <v>266</v>
      </c>
      <c r="C383" s="267">
        <v>0</v>
      </c>
      <c r="D383" s="295">
        <v>0</v>
      </c>
      <c r="E383" s="319">
        <f aca="true" t="shared" si="7" ref="E383:E403">(C$380*C383)+(D$380*D383)</f>
        <v>0</v>
      </c>
    </row>
    <row r="384" spans="2:5" ht="12">
      <c r="B384" s="294" t="s">
        <v>267</v>
      </c>
      <c r="C384" s="267">
        <v>0</v>
      </c>
      <c r="D384" s="295">
        <v>0</v>
      </c>
      <c r="E384" s="319">
        <f t="shared" si="7"/>
        <v>0</v>
      </c>
    </row>
    <row r="385" spans="2:5" ht="12">
      <c r="B385" s="294" t="s">
        <v>268</v>
      </c>
      <c r="C385" s="267">
        <v>0</v>
      </c>
      <c r="D385" s="295">
        <v>0</v>
      </c>
      <c r="E385" s="319">
        <f t="shared" si="7"/>
        <v>0</v>
      </c>
    </row>
    <row r="386" spans="2:5" ht="12">
      <c r="B386" s="294" t="s">
        <v>129</v>
      </c>
      <c r="C386" s="267">
        <v>0</v>
      </c>
      <c r="D386" s="295">
        <v>0</v>
      </c>
      <c r="E386" s="319">
        <f t="shared" si="7"/>
        <v>0</v>
      </c>
    </row>
    <row r="387" spans="2:5" ht="12">
      <c r="B387" s="294" t="s">
        <v>171</v>
      </c>
      <c r="C387" s="267">
        <v>0</v>
      </c>
      <c r="D387" s="295">
        <v>0</v>
      </c>
      <c r="E387" s="319">
        <f t="shared" si="7"/>
        <v>0</v>
      </c>
    </row>
    <row r="388" spans="2:5" ht="12">
      <c r="B388" s="294" t="s">
        <v>130</v>
      </c>
      <c r="C388" s="267">
        <v>0</v>
      </c>
      <c r="D388" s="295">
        <v>0</v>
      </c>
      <c r="E388" s="319">
        <f t="shared" si="7"/>
        <v>0</v>
      </c>
    </row>
    <row r="389" spans="2:5" ht="12">
      <c r="B389" s="294" t="s">
        <v>269</v>
      </c>
      <c r="C389" s="267">
        <v>0</v>
      </c>
      <c r="D389" s="295">
        <v>0</v>
      </c>
      <c r="E389" s="319">
        <f t="shared" si="7"/>
        <v>0</v>
      </c>
    </row>
    <row r="390" spans="2:5" ht="12">
      <c r="B390" s="294" t="s">
        <v>187</v>
      </c>
      <c r="C390" s="267">
        <v>0</v>
      </c>
      <c r="D390" s="295">
        <v>0</v>
      </c>
      <c r="E390" s="319">
        <f t="shared" si="7"/>
        <v>0</v>
      </c>
    </row>
    <row r="391" spans="2:5" ht="12">
      <c r="B391" s="294" t="s">
        <v>270</v>
      </c>
      <c r="C391" s="267">
        <v>0</v>
      </c>
      <c r="D391" s="295">
        <v>0</v>
      </c>
      <c r="E391" s="319">
        <f t="shared" si="7"/>
        <v>0</v>
      </c>
    </row>
    <row r="392" spans="2:5" ht="12">
      <c r="B392" s="294" t="s">
        <v>271</v>
      </c>
      <c r="C392" s="267">
        <v>0</v>
      </c>
      <c r="D392" s="295">
        <v>0</v>
      </c>
      <c r="E392" s="319">
        <f t="shared" si="7"/>
        <v>0</v>
      </c>
    </row>
    <row r="393" spans="2:5" ht="12">
      <c r="B393" s="294" t="s">
        <v>137</v>
      </c>
      <c r="C393" s="267">
        <v>0</v>
      </c>
      <c r="D393" s="295">
        <v>0</v>
      </c>
      <c r="E393" s="319">
        <f t="shared" si="7"/>
        <v>0</v>
      </c>
    </row>
    <row r="394" spans="2:5" ht="12">
      <c r="B394" s="294" t="s">
        <v>151</v>
      </c>
      <c r="C394" s="267">
        <v>0</v>
      </c>
      <c r="D394" s="295">
        <v>0</v>
      </c>
      <c r="E394" s="319">
        <f t="shared" si="7"/>
        <v>0</v>
      </c>
    </row>
    <row r="395" spans="2:5" ht="12">
      <c r="B395" s="294" t="s">
        <v>131</v>
      </c>
      <c r="C395" s="267">
        <v>0</v>
      </c>
      <c r="D395" s="295">
        <v>0</v>
      </c>
      <c r="E395" s="319">
        <f t="shared" si="7"/>
        <v>0</v>
      </c>
    </row>
    <row r="396" spans="2:5" ht="12">
      <c r="B396" s="294" t="s">
        <v>132</v>
      </c>
      <c r="C396" s="267">
        <v>0</v>
      </c>
      <c r="D396" s="295">
        <v>0</v>
      </c>
      <c r="E396" s="319">
        <f t="shared" si="7"/>
        <v>0</v>
      </c>
    </row>
    <row r="397" spans="2:5" ht="12">
      <c r="B397" s="294" t="s">
        <v>133</v>
      </c>
      <c r="C397" s="267">
        <v>0</v>
      </c>
      <c r="D397" s="295">
        <v>0</v>
      </c>
      <c r="E397" s="319">
        <f t="shared" si="7"/>
        <v>0</v>
      </c>
    </row>
    <row r="398" spans="2:5" ht="12">
      <c r="B398" s="294" t="s">
        <v>188</v>
      </c>
      <c r="C398" s="267">
        <v>0</v>
      </c>
      <c r="D398" s="295">
        <v>0</v>
      </c>
      <c r="E398" s="319">
        <f t="shared" si="7"/>
        <v>0</v>
      </c>
    </row>
    <row r="399" spans="2:5" ht="12">
      <c r="B399" s="294" t="s">
        <v>189</v>
      </c>
      <c r="C399" s="267">
        <v>0</v>
      </c>
      <c r="D399" s="295">
        <v>0</v>
      </c>
      <c r="E399" s="319">
        <f t="shared" si="7"/>
        <v>0</v>
      </c>
    </row>
    <row r="400" spans="2:5" ht="12">
      <c r="B400" s="43" t="s">
        <v>138</v>
      </c>
      <c r="C400" s="267">
        <v>0</v>
      </c>
      <c r="D400" s="295">
        <v>0</v>
      </c>
      <c r="E400" s="319">
        <f t="shared" si="7"/>
        <v>0</v>
      </c>
    </row>
    <row r="401" spans="2:5" ht="12">
      <c r="B401" s="299" t="str">
        <f>$B$30</f>
        <v>XYZ Expense</v>
      </c>
      <c r="C401" s="267">
        <v>0</v>
      </c>
      <c r="D401" s="295">
        <v>0</v>
      </c>
      <c r="E401" s="319">
        <f t="shared" si="7"/>
        <v>0</v>
      </c>
    </row>
    <row r="402" spans="2:5" ht="12">
      <c r="B402" s="299" t="str">
        <f>$B$31</f>
        <v>Optional 2</v>
      </c>
      <c r="C402" s="267">
        <v>0</v>
      </c>
      <c r="D402" s="295">
        <v>0</v>
      </c>
      <c r="E402" s="319">
        <f t="shared" si="7"/>
        <v>0</v>
      </c>
    </row>
    <row r="403" spans="2:5" ht="12.75" thickBot="1">
      <c r="B403" s="300" t="str">
        <f>$B$32</f>
        <v>Optional 3</v>
      </c>
      <c r="C403" s="268">
        <v>0</v>
      </c>
      <c r="D403" s="296">
        <v>0</v>
      </c>
      <c r="E403" s="320">
        <f t="shared" si="7"/>
        <v>0</v>
      </c>
    </row>
    <row r="404" spans="4:5" ht="12.75" thickBot="1">
      <c r="D404" s="34" t="s">
        <v>246</v>
      </c>
      <c r="E404" s="323">
        <f>SUM(E382:E403)</f>
        <v>0</v>
      </c>
    </row>
    <row r="428" ht="12">
      <c r="E428" s="34" t="s">
        <v>176</v>
      </c>
    </row>
    <row r="429" ht="12.75" thickBot="1">
      <c r="E429" s="34"/>
    </row>
    <row r="430" spans="2:3" ht="12.75" thickBot="1">
      <c r="B430" s="292" t="str">
        <f>Assumptions!$J$4</f>
        <v>I</v>
      </c>
      <c r="C430" s="293"/>
    </row>
    <row r="431" spans="2:5" ht="12">
      <c r="B431" s="313"/>
      <c r="C431" s="314" t="s">
        <v>239</v>
      </c>
      <c r="D431" s="314" t="s">
        <v>241</v>
      </c>
      <c r="E431" s="314" t="s">
        <v>243</v>
      </c>
    </row>
    <row r="432" spans="2:5" ht="12">
      <c r="B432" s="315"/>
      <c r="C432" s="316" t="s">
        <v>240</v>
      </c>
      <c r="D432" s="316" t="s">
        <v>242</v>
      </c>
      <c r="E432" s="316" t="s">
        <v>241</v>
      </c>
    </row>
    <row r="433" spans="2:5" ht="12.75" thickBot="1">
      <c r="B433" s="315"/>
      <c r="C433" s="312">
        <f>Assumptions!J8</f>
        <v>0</v>
      </c>
      <c r="D433" s="389">
        <f>Proforma!AA18</f>
        <v>0</v>
      </c>
      <c r="E433" s="312" t="s">
        <v>244</v>
      </c>
    </row>
    <row r="434" spans="2:5" ht="12.75" thickBot="1">
      <c r="B434" s="312" t="s">
        <v>247</v>
      </c>
      <c r="C434" s="309" t="s">
        <v>172</v>
      </c>
      <c r="D434" s="309" t="s">
        <v>170</v>
      </c>
      <c r="E434" s="322" t="s">
        <v>245</v>
      </c>
    </row>
    <row r="435" spans="2:5" ht="12">
      <c r="B435" s="294" t="s">
        <v>265</v>
      </c>
      <c r="C435" s="267">
        <v>0</v>
      </c>
      <c r="D435" s="295">
        <v>0</v>
      </c>
      <c r="E435" s="318">
        <f>(C$433*C435)+(D$433*D435)</f>
        <v>0</v>
      </c>
    </row>
    <row r="436" spans="2:5" ht="12">
      <c r="B436" s="294" t="s">
        <v>266</v>
      </c>
      <c r="C436" s="267">
        <v>0</v>
      </c>
      <c r="D436" s="295">
        <v>0</v>
      </c>
      <c r="E436" s="319">
        <f aca="true" t="shared" si="8" ref="E436:E456">(C$433*C436)+(D$433*D436)</f>
        <v>0</v>
      </c>
    </row>
    <row r="437" spans="2:5" ht="12">
      <c r="B437" s="294" t="s">
        <v>267</v>
      </c>
      <c r="C437" s="267">
        <v>0</v>
      </c>
      <c r="D437" s="295">
        <v>0</v>
      </c>
      <c r="E437" s="319">
        <f t="shared" si="8"/>
        <v>0</v>
      </c>
    </row>
    <row r="438" spans="2:5" ht="12">
      <c r="B438" s="294" t="s">
        <v>268</v>
      </c>
      <c r="C438" s="267">
        <v>0</v>
      </c>
      <c r="D438" s="295">
        <v>0</v>
      </c>
      <c r="E438" s="319">
        <f t="shared" si="8"/>
        <v>0</v>
      </c>
    </row>
    <row r="439" spans="2:5" ht="12">
      <c r="B439" s="294" t="s">
        <v>129</v>
      </c>
      <c r="C439" s="267">
        <v>0</v>
      </c>
      <c r="D439" s="295">
        <v>0</v>
      </c>
      <c r="E439" s="319">
        <f t="shared" si="8"/>
        <v>0</v>
      </c>
    </row>
    <row r="440" spans="2:5" ht="12">
      <c r="B440" s="294" t="s">
        <v>171</v>
      </c>
      <c r="C440" s="267">
        <v>0</v>
      </c>
      <c r="D440" s="295">
        <v>0</v>
      </c>
      <c r="E440" s="319">
        <f t="shared" si="8"/>
        <v>0</v>
      </c>
    </row>
    <row r="441" spans="2:5" ht="12">
      <c r="B441" s="294" t="s">
        <v>130</v>
      </c>
      <c r="C441" s="267">
        <v>0</v>
      </c>
      <c r="D441" s="295">
        <v>0</v>
      </c>
      <c r="E441" s="319">
        <f t="shared" si="8"/>
        <v>0</v>
      </c>
    </row>
    <row r="442" spans="2:5" ht="12">
      <c r="B442" s="294" t="s">
        <v>269</v>
      </c>
      <c r="C442" s="267">
        <v>0</v>
      </c>
      <c r="D442" s="295">
        <v>0</v>
      </c>
      <c r="E442" s="319">
        <f t="shared" si="8"/>
        <v>0</v>
      </c>
    </row>
    <row r="443" spans="2:5" ht="12">
      <c r="B443" s="294" t="s">
        <v>187</v>
      </c>
      <c r="C443" s="267">
        <v>0</v>
      </c>
      <c r="D443" s="295">
        <v>0</v>
      </c>
      <c r="E443" s="319">
        <f t="shared" si="8"/>
        <v>0</v>
      </c>
    </row>
    <row r="444" spans="2:5" ht="12">
      <c r="B444" s="294" t="s">
        <v>270</v>
      </c>
      <c r="C444" s="267">
        <v>0</v>
      </c>
      <c r="D444" s="295">
        <v>0</v>
      </c>
      <c r="E444" s="319">
        <f t="shared" si="8"/>
        <v>0</v>
      </c>
    </row>
    <row r="445" spans="2:5" ht="12">
      <c r="B445" s="294" t="s">
        <v>271</v>
      </c>
      <c r="C445" s="267">
        <v>0</v>
      </c>
      <c r="D445" s="295">
        <v>0</v>
      </c>
      <c r="E445" s="319">
        <f t="shared" si="8"/>
        <v>0</v>
      </c>
    </row>
    <row r="446" spans="2:5" ht="12">
      <c r="B446" s="294" t="s">
        <v>137</v>
      </c>
      <c r="C446" s="267">
        <v>0</v>
      </c>
      <c r="D446" s="295">
        <v>0</v>
      </c>
      <c r="E446" s="319">
        <f t="shared" si="8"/>
        <v>0</v>
      </c>
    </row>
    <row r="447" spans="2:5" ht="12">
      <c r="B447" s="294" t="s">
        <v>151</v>
      </c>
      <c r="C447" s="267">
        <v>0</v>
      </c>
      <c r="D447" s="295">
        <v>0</v>
      </c>
      <c r="E447" s="319">
        <f t="shared" si="8"/>
        <v>0</v>
      </c>
    </row>
    <row r="448" spans="2:5" ht="12">
      <c r="B448" s="294" t="s">
        <v>131</v>
      </c>
      <c r="C448" s="267">
        <v>0</v>
      </c>
      <c r="D448" s="295">
        <v>0</v>
      </c>
      <c r="E448" s="319">
        <f t="shared" si="8"/>
        <v>0</v>
      </c>
    </row>
    <row r="449" spans="2:5" ht="12">
      <c r="B449" s="294" t="s">
        <v>132</v>
      </c>
      <c r="C449" s="267">
        <v>0</v>
      </c>
      <c r="D449" s="295">
        <v>0</v>
      </c>
      <c r="E449" s="319">
        <f t="shared" si="8"/>
        <v>0</v>
      </c>
    </row>
    <row r="450" spans="2:5" ht="12">
      <c r="B450" s="294" t="s">
        <v>133</v>
      </c>
      <c r="C450" s="267">
        <v>0</v>
      </c>
      <c r="D450" s="295">
        <v>0</v>
      </c>
      <c r="E450" s="319">
        <f t="shared" si="8"/>
        <v>0</v>
      </c>
    </row>
    <row r="451" spans="2:5" ht="12">
      <c r="B451" s="294" t="s">
        <v>188</v>
      </c>
      <c r="C451" s="267">
        <v>0</v>
      </c>
      <c r="D451" s="295">
        <v>0</v>
      </c>
      <c r="E451" s="319">
        <f t="shared" si="8"/>
        <v>0</v>
      </c>
    </row>
    <row r="452" spans="2:5" ht="12">
      <c r="B452" s="294" t="s">
        <v>189</v>
      </c>
      <c r="C452" s="267">
        <v>0</v>
      </c>
      <c r="D452" s="295">
        <v>0</v>
      </c>
      <c r="E452" s="319">
        <f t="shared" si="8"/>
        <v>0</v>
      </c>
    </row>
    <row r="453" spans="2:5" ht="12">
      <c r="B453" s="43" t="s">
        <v>138</v>
      </c>
      <c r="C453" s="267">
        <v>0</v>
      </c>
      <c r="D453" s="295">
        <v>0</v>
      </c>
      <c r="E453" s="319">
        <f t="shared" si="8"/>
        <v>0</v>
      </c>
    </row>
    <row r="454" spans="2:5" ht="12">
      <c r="B454" s="299" t="str">
        <f>$B$30</f>
        <v>XYZ Expense</v>
      </c>
      <c r="C454" s="267">
        <v>0</v>
      </c>
      <c r="D454" s="295">
        <v>0</v>
      </c>
      <c r="E454" s="319">
        <f t="shared" si="8"/>
        <v>0</v>
      </c>
    </row>
    <row r="455" spans="2:5" ht="12">
      <c r="B455" s="299" t="str">
        <f>$B$31</f>
        <v>Optional 2</v>
      </c>
      <c r="C455" s="267">
        <v>0</v>
      </c>
      <c r="D455" s="295">
        <v>0</v>
      </c>
      <c r="E455" s="319">
        <f t="shared" si="8"/>
        <v>0</v>
      </c>
    </row>
    <row r="456" spans="2:5" ht="12.75" thickBot="1">
      <c r="B456" s="300" t="str">
        <f>$B$32</f>
        <v>Optional 3</v>
      </c>
      <c r="C456" s="268">
        <v>0</v>
      </c>
      <c r="D456" s="296">
        <v>0</v>
      </c>
      <c r="E456" s="320">
        <f t="shared" si="8"/>
        <v>0</v>
      </c>
    </row>
    <row r="457" spans="4:5" ht="12.75" thickBot="1">
      <c r="D457" s="34" t="s">
        <v>246</v>
      </c>
      <c r="E457" s="323">
        <f>SUM(E435:E456)</f>
        <v>0</v>
      </c>
    </row>
    <row r="481" ht="12">
      <c r="E481" s="34" t="s">
        <v>176</v>
      </c>
    </row>
    <row r="482" ht="12.75" thickBot="1">
      <c r="E482" s="34"/>
    </row>
    <row r="483" spans="2:3" ht="12.75" thickBot="1">
      <c r="B483" s="292" t="str">
        <f>Assumptions!$K$4</f>
        <v>J</v>
      </c>
      <c r="C483" s="293"/>
    </row>
    <row r="484" spans="2:5" ht="12">
      <c r="B484" s="313"/>
      <c r="C484" s="314" t="s">
        <v>239</v>
      </c>
      <c r="D484" s="314" t="s">
        <v>241</v>
      </c>
      <c r="E484" s="314" t="s">
        <v>243</v>
      </c>
    </row>
    <row r="485" spans="2:5" ht="12">
      <c r="B485" s="315"/>
      <c r="C485" s="316" t="s">
        <v>240</v>
      </c>
      <c r="D485" s="316" t="s">
        <v>242</v>
      </c>
      <c r="E485" s="316" t="s">
        <v>241</v>
      </c>
    </row>
    <row r="486" spans="2:5" ht="12.75" thickBot="1">
      <c r="B486" s="315"/>
      <c r="C486" s="312">
        <f>Assumptions!K8</f>
        <v>0</v>
      </c>
      <c r="D486" s="389">
        <f>Proforma!AD18</f>
        <v>0</v>
      </c>
      <c r="E486" s="312" t="s">
        <v>244</v>
      </c>
    </row>
    <row r="487" spans="2:5" ht="12.75" thickBot="1">
      <c r="B487" s="312" t="s">
        <v>247</v>
      </c>
      <c r="C487" s="309" t="s">
        <v>172</v>
      </c>
      <c r="D487" s="309" t="s">
        <v>170</v>
      </c>
      <c r="E487" s="322" t="s">
        <v>245</v>
      </c>
    </row>
    <row r="488" spans="2:5" ht="12">
      <c r="B488" s="294" t="s">
        <v>265</v>
      </c>
      <c r="C488" s="267">
        <v>0</v>
      </c>
      <c r="D488" s="295">
        <v>0</v>
      </c>
      <c r="E488" s="318">
        <f>(C$486*C488)+(D$486*D488)</f>
        <v>0</v>
      </c>
    </row>
    <row r="489" spans="2:5" ht="12">
      <c r="B489" s="294" t="s">
        <v>266</v>
      </c>
      <c r="C489" s="267">
        <v>0</v>
      </c>
      <c r="D489" s="295">
        <v>0</v>
      </c>
      <c r="E489" s="319">
        <f aca="true" t="shared" si="9" ref="E489:E509">(C$486*C489)+(D$486*D489)</f>
        <v>0</v>
      </c>
    </row>
    <row r="490" spans="2:5" ht="12">
      <c r="B490" s="294" t="s">
        <v>267</v>
      </c>
      <c r="C490" s="267">
        <v>0</v>
      </c>
      <c r="D490" s="295">
        <v>0</v>
      </c>
      <c r="E490" s="319">
        <f t="shared" si="9"/>
        <v>0</v>
      </c>
    </row>
    <row r="491" spans="2:5" ht="12">
      <c r="B491" s="294" t="s">
        <v>268</v>
      </c>
      <c r="C491" s="267">
        <v>0</v>
      </c>
      <c r="D491" s="295">
        <v>0</v>
      </c>
      <c r="E491" s="319">
        <f t="shared" si="9"/>
        <v>0</v>
      </c>
    </row>
    <row r="492" spans="2:5" ht="12">
      <c r="B492" s="294" t="s">
        <v>129</v>
      </c>
      <c r="C492" s="267">
        <v>0</v>
      </c>
      <c r="D492" s="295">
        <v>0</v>
      </c>
      <c r="E492" s="319">
        <f t="shared" si="9"/>
        <v>0</v>
      </c>
    </row>
    <row r="493" spans="2:5" ht="12">
      <c r="B493" s="294" t="s">
        <v>171</v>
      </c>
      <c r="C493" s="267">
        <v>0</v>
      </c>
      <c r="D493" s="295">
        <v>0</v>
      </c>
      <c r="E493" s="319">
        <f t="shared" si="9"/>
        <v>0</v>
      </c>
    </row>
    <row r="494" spans="2:5" ht="12">
      <c r="B494" s="294" t="s">
        <v>130</v>
      </c>
      <c r="C494" s="267">
        <v>0</v>
      </c>
      <c r="D494" s="295">
        <v>0</v>
      </c>
      <c r="E494" s="319">
        <f t="shared" si="9"/>
        <v>0</v>
      </c>
    </row>
    <row r="495" spans="2:5" ht="12">
      <c r="B495" s="294" t="s">
        <v>269</v>
      </c>
      <c r="C495" s="267">
        <v>0</v>
      </c>
      <c r="D495" s="295">
        <v>0</v>
      </c>
      <c r="E495" s="319">
        <f t="shared" si="9"/>
        <v>0</v>
      </c>
    </row>
    <row r="496" spans="2:5" ht="12">
      <c r="B496" s="294" t="s">
        <v>187</v>
      </c>
      <c r="C496" s="267">
        <v>0</v>
      </c>
      <c r="D496" s="295">
        <v>0</v>
      </c>
      <c r="E496" s="319">
        <f t="shared" si="9"/>
        <v>0</v>
      </c>
    </row>
    <row r="497" spans="2:5" ht="12">
      <c r="B497" s="294" t="s">
        <v>270</v>
      </c>
      <c r="C497" s="267">
        <v>0</v>
      </c>
      <c r="D497" s="295">
        <v>0</v>
      </c>
      <c r="E497" s="319">
        <f t="shared" si="9"/>
        <v>0</v>
      </c>
    </row>
    <row r="498" spans="2:5" ht="12">
      <c r="B498" s="294" t="s">
        <v>271</v>
      </c>
      <c r="C498" s="267">
        <v>0</v>
      </c>
      <c r="D498" s="295">
        <v>0</v>
      </c>
      <c r="E498" s="319">
        <f t="shared" si="9"/>
        <v>0</v>
      </c>
    </row>
    <row r="499" spans="2:5" ht="12">
      <c r="B499" s="294" t="s">
        <v>137</v>
      </c>
      <c r="C499" s="267">
        <v>0</v>
      </c>
      <c r="D499" s="295">
        <v>0</v>
      </c>
      <c r="E499" s="319">
        <f t="shared" si="9"/>
        <v>0</v>
      </c>
    </row>
    <row r="500" spans="2:5" ht="12">
      <c r="B500" s="294" t="s">
        <v>151</v>
      </c>
      <c r="C500" s="267">
        <v>0</v>
      </c>
      <c r="D500" s="295">
        <v>0</v>
      </c>
      <c r="E500" s="319">
        <f t="shared" si="9"/>
        <v>0</v>
      </c>
    </row>
    <row r="501" spans="2:5" ht="12">
      <c r="B501" s="294" t="s">
        <v>131</v>
      </c>
      <c r="C501" s="267">
        <v>0</v>
      </c>
      <c r="D501" s="295">
        <v>0</v>
      </c>
      <c r="E501" s="319">
        <f t="shared" si="9"/>
        <v>0</v>
      </c>
    </row>
    <row r="502" spans="2:5" ht="12">
      <c r="B502" s="294" t="s">
        <v>132</v>
      </c>
      <c r="C502" s="267">
        <v>0</v>
      </c>
      <c r="D502" s="295">
        <v>0</v>
      </c>
      <c r="E502" s="319">
        <f t="shared" si="9"/>
        <v>0</v>
      </c>
    </row>
    <row r="503" spans="2:5" ht="12">
      <c r="B503" s="294" t="s">
        <v>133</v>
      </c>
      <c r="C503" s="267">
        <v>0</v>
      </c>
      <c r="D503" s="295">
        <v>0</v>
      </c>
      <c r="E503" s="319">
        <f t="shared" si="9"/>
        <v>0</v>
      </c>
    </row>
    <row r="504" spans="2:5" ht="12">
      <c r="B504" s="294" t="s">
        <v>188</v>
      </c>
      <c r="C504" s="267">
        <v>0</v>
      </c>
      <c r="D504" s="295">
        <v>0</v>
      </c>
      <c r="E504" s="319">
        <f t="shared" si="9"/>
        <v>0</v>
      </c>
    </row>
    <row r="505" spans="2:5" ht="12">
      <c r="B505" s="294" t="s">
        <v>189</v>
      </c>
      <c r="C505" s="267">
        <v>0</v>
      </c>
      <c r="D505" s="295">
        <v>0</v>
      </c>
      <c r="E505" s="319">
        <f t="shared" si="9"/>
        <v>0</v>
      </c>
    </row>
    <row r="506" spans="2:5" ht="12">
      <c r="B506" s="43" t="s">
        <v>138</v>
      </c>
      <c r="C506" s="267">
        <v>0</v>
      </c>
      <c r="D506" s="295">
        <v>0</v>
      </c>
      <c r="E506" s="319">
        <f t="shared" si="9"/>
        <v>0</v>
      </c>
    </row>
    <row r="507" spans="2:5" ht="12">
      <c r="B507" s="299" t="str">
        <f>$B$30</f>
        <v>XYZ Expense</v>
      </c>
      <c r="C507" s="267">
        <v>0</v>
      </c>
      <c r="D507" s="295">
        <v>0</v>
      </c>
      <c r="E507" s="319">
        <f t="shared" si="9"/>
        <v>0</v>
      </c>
    </row>
    <row r="508" spans="2:5" ht="12">
      <c r="B508" s="299" t="str">
        <f>$B$31</f>
        <v>Optional 2</v>
      </c>
      <c r="C508" s="267">
        <v>0</v>
      </c>
      <c r="D508" s="295">
        <v>0</v>
      </c>
      <c r="E508" s="319">
        <f t="shared" si="9"/>
        <v>0</v>
      </c>
    </row>
    <row r="509" spans="2:5" ht="12.75" thickBot="1">
      <c r="B509" s="300" t="str">
        <f>$B$32</f>
        <v>Optional 3</v>
      </c>
      <c r="C509" s="268">
        <v>0</v>
      </c>
      <c r="D509" s="296">
        <v>0</v>
      </c>
      <c r="E509" s="320">
        <f t="shared" si="9"/>
        <v>0</v>
      </c>
    </row>
    <row r="510" spans="4:5" ht="12.75" thickBot="1">
      <c r="D510" s="34" t="s">
        <v>246</v>
      </c>
      <c r="E510" s="321">
        <f>SUM(E488:E509)</f>
        <v>0</v>
      </c>
    </row>
    <row r="534" ht="12">
      <c r="E534" s="34" t="s">
        <v>176</v>
      </c>
    </row>
    <row r="535" ht="12.75" thickBot="1">
      <c r="E535" s="34"/>
    </row>
    <row r="536" spans="2:3" ht="12.75" thickBot="1">
      <c r="B536" s="292" t="str">
        <f>Assumptions!$L$4</f>
        <v>K</v>
      </c>
      <c r="C536" s="293"/>
    </row>
    <row r="537" spans="2:5" ht="12">
      <c r="B537" s="313"/>
      <c r="C537" s="314" t="s">
        <v>239</v>
      </c>
      <c r="D537" s="314" t="s">
        <v>241</v>
      </c>
      <c r="E537" s="314" t="s">
        <v>243</v>
      </c>
    </row>
    <row r="538" spans="2:5" ht="12">
      <c r="B538" s="315"/>
      <c r="C538" s="316" t="s">
        <v>240</v>
      </c>
      <c r="D538" s="316" t="s">
        <v>242</v>
      </c>
      <c r="E538" s="316" t="s">
        <v>241</v>
      </c>
    </row>
    <row r="539" spans="2:5" ht="12.75" thickBot="1">
      <c r="B539" s="315"/>
      <c r="C539" s="312">
        <f>Assumptions!L8</f>
        <v>0</v>
      </c>
      <c r="D539" s="389">
        <f>Proforma!AG18</f>
        <v>0</v>
      </c>
      <c r="E539" s="312" t="s">
        <v>244</v>
      </c>
    </row>
    <row r="540" spans="2:5" ht="12.75" thickBot="1">
      <c r="B540" s="312" t="s">
        <v>247</v>
      </c>
      <c r="C540" s="309" t="s">
        <v>172</v>
      </c>
      <c r="D540" s="309" t="s">
        <v>170</v>
      </c>
      <c r="E540" s="322" t="s">
        <v>245</v>
      </c>
    </row>
    <row r="541" spans="2:5" ht="12">
      <c r="B541" s="294" t="s">
        <v>265</v>
      </c>
      <c r="C541" s="267">
        <v>0</v>
      </c>
      <c r="D541" s="295">
        <v>0</v>
      </c>
      <c r="E541" s="318">
        <f>(C$539*C541)+(D$539*D541)</f>
        <v>0</v>
      </c>
    </row>
    <row r="542" spans="2:5" ht="12">
      <c r="B542" s="294" t="s">
        <v>266</v>
      </c>
      <c r="C542" s="267">
        <v>0</v>
      </c>
      <c r="D542" s="295">
        <v>0</v>
      </c>
      <c r="E542" s="319">
        <f aca="true" t="shared" si="10" ref="E542:E562">(C$539*C542)+(D$539*D542)</f>
        <v>0</v>
      </c>
    </row>
    <row r="543" spans="2:5" ht="12">
      <c r="B543" s="294" t="s">
        <v>267</v>
      </c>
      <c r="C543" s="267">
        <v>0</v>
      </c>
      <c r="D543" s="295">
        <v>0</v>
      </c>
      <c r="E543" s="319">
        <f t="shared" si="10"/>
        <v>0</v>
      </c>
    </row>
    <row r="544" spans="2:5" ht="12">
      <c r="B544" s="294" t="s">
        <v>268</v>
      </c>
      <c r="C544" s="267">
        <v>0</v>
      </c>
      <c r="D544" s="295">
        <v>0</v>
      </c>
      <c r="E544" s="319">
        <f t="shared" si="10"/>
        <v>0</v>
      </c>
    </row>
    <row r="545" spans="2:5" ht="12">
      <c r="B545" s="294" t="s">
        <v>129</v>
      </c>
      <c r="C545" s="267">
        <v>0</v>
      </c>
      <c r="D545" s="295">
        <v>0</v>
      </c>
      <c r="E545" s="319">
        <f t="shared" si="10"/>
        <v>0</v>
      </c>
    </row>
    <row r="546" spans="2:5" ht="12">
      <c r="B546" s="294" t="s">
        <v>171</v>
      </c>
      <c r="C546" s="267">
        <v>0</v>
      </c>
      <c r="D546" s="295">
        <v>0</v>
      </c>
      <c r="E546" s="319">
        <f t="shared" si="10"/>
        <v>0</v>
      </c>
    </row>
    <row r="547" spans="2:5" ht="12">
      <c r="B547" s="294" t="s">
        <v>130</v>
      </c>
      <c r="C547" s="267">
        <v>0</v>
      </c>
      <c r="D547" s="295">
        <v>0</v>
      </c>
      <c r="E547" s="319">
        <f t="shared" si="10"/>
        <v>0</v>
      </c>
    </row>
    <row r="548" spans="2:5" ht="12">
      <c r="B548" s="294" t="s">
        <v>269</v>
      </c>
      <c r="C548" s="267">
        <v>0</v>
      </c>
      <c r="D548" s="295">
        <v>0</v>
      </c>
      <c r="E548" s="319">
        <f t="shared" si="10"/>
        <v>0</v>
      </c>
    </row>
    <row r="549" spans="2:5" ht="12">
      <c r="B549" s="294" t="s">
        <v>187</v>
      </c>
      <c r="C549" s="267">
        <v>0</v>
      </c>
      <c r="D549" s="295">
        <v>0</v>
      </c>
      <c r="E549" s="319">
        <f t="shared" si="10"/>
        <v>0</v>
      </c>
    </row>
    <row r="550" spans="2:5" ht="12">
      <c r="B550" s="294" t="s">
        <v>270</v>
      </c>
      <c r="C550" s="267">
        <v>0</v>
      </c>
      <c r="D550" s="295">
        <v>0</v>
      </c>
      <c r="E550" s="319">
        <f t="shared" si="10"/>
        <v>0</v>
      </c>
    </row>
    <row r="551" spans="2:5" ht="12">
      <c r="B551" s="294" t="s">
        <v>271</v>
      </c>
      <c r="C551" s="267">
        <v>0</v>
      </c>
      <c r="D551" s="295">
        <v>0</v>
      </c>
      <c r="E551" s="319">
        <f t="shared" si="10"/>
        <v>0</v>
      </c>
    </row>
    <row r="552" spans="2:5" ht="12">
      <c r="B552" s="294" t="s">
        <v>137</v>
      </c>
      <c r="C552" s="267">
        <v>0</v>
      </c>
      <c r="D552" s="295">
        <v>0</v>
      </c>
      <c r="E552" s="319">
        <f t="shared" si="10"/>
        <v>0</v>
      </c>
    </row>
    <row r="553" spans="2:5" ht="12">
      <c r="B553" s="294" t="s">
        <v>151</v>
      </c>
      <c r="C553" s="267">
        <v>0</v>
      </c>
      <c r="D553" s="295">
        <v>0</v>
      </c>
      <c r="E553" s="319">
        <f t="shared" si="10"/>
        <v>0</v>
      </c>
    </row>
    <row r="554" spans="2:5" ht="12">
      <c r="B554" s="294" t="s">
        <v>131</v>
      </c>
      <c r="C554" s="267">
        <v>0</v>
      </c>
      <c r="D554" s="295">
        <v>0</v>
      </c>
      <c r="E554" s="319">
        <f t="shared" si="10"/>
        <v>0</v>
      </c>
    </row>
    <row r="555" spans="2:5" ht="12">
      <c r="B555" s="294" t="s">
        <v>132</v>
      </c>
      <c r="C555" s="267">
        <v>0</v>
      </c>
      <c r="D555" s="295">
        <v>0</v>
      </c>
      <c r="E555" s="319">
        <f t="shared" si="10"/>
        <v>0</v>
      </c>
    </row>
    <row r="556" spans="2:5" ht="12">
      <c r="B556" s="294" t="s">
        <v>133</v>
      </c>
      <c r="C556" s="267">
        <v>0</v>
      </c>
      <c r="D556" s="295">
        <v>0</v>
      </c>
      <c r="E556" s="319">
        <f t="shared" si="10"/>
        <v>0</v>
      </c>
    </row>
    <row r="557" spans="2:5" ht="12">
      <c r="B557" s="294" t="s">
        <v>188</v>
      </c>
      <c r="C557" s="267">
        <v>0</v>
      </c>
      <c r="D557" s="295">
        <v>0</v>
      </c>
      <c r="E557" s="319">
        <f t="shared" si="10"/>
        <v>0</v>
      </c>
    </row>
    <row r="558" spans="2:5" ht="12">
      <c r="B558" s="294" t="s">
        <v>189</v>
      </c>
      <c r="C558" s="267">
        <v>0</v>
      </c>
      <c r="D558" s="295">
        <v>0</v>
      </c>
      <c r="E558" s="319">
        <f t="shared" si="10"/>
        <v>0</v>
      </c>
    </row>
    <row r="559" spans="2:5" ht="12">
      <c r="B559" s="43" t="s">
        <v>138</v>
      </c>
      <c r="C559" s="267">
        <v>0</v>
      </c>
      <c r="D559" s="295">
        <v>0</v>
      </c>
      <c r="E559" s="319">
        <f t="shared" si="10"/>
        <v>0</v>
      </c>
    </row>
    <row r="560" spans="2:5" ht="12">
      <c r="B560" s="299" t="str">
        <f>$B$30</f>
        <v>XYZ Expense</v>
      </c>
      <c r="C560" s="267">
        <v>0</v>
      </c>
      <c r="D560" s="295">
        <v>0</v>
      </c>
      <c r="E560" s="319">
        <f t="shared" si="10"/>
        <v>0</v>
      </c>
    </row>
    <row r="561" spans="2:5" ht="12">
      <c r="B561" s="299" t="str">
        <f>$B$31</f>
        <v>Optional 2</v>
      </c>
      <c r="C561" s="267">
        <v>0</v>
      </c>
      <c r="D561" s="295">
        <v>0</v>
      </c>
      <c r="E561" s="319">
        <f t="shared" si="10"/>
        <v>0</v>
      </c>
    </row>
    <row r="562" spans="2:5" ht="12.75" thickBot="1">
      <c r="B562" s="300" t="str">
        <f>$B$32</f>
        <v>Optional 3</v>
      </c>
      <c r="C562" s="268">
        <v>0</v>
      </c>
      <c r="D562" s="296">
        <v>0</v>
      </c>
      <c r="E562" s="320">
        <f t="shared" si="10"/>
        <v>0</v>
      </c>
    </row>
    <row r="563" spans="4:5" ht="12.75" thickBot="1">
      <c r="D563" s="34" t="s">
        <v>246</v>
      </c>
      <c r="E563" s="323">
        <f>SUM(E541:E562)</f>
        <v>0</v>
      </c>
    </row>
    <row r="587" ht="12">
      <c r="E587" s="34" t="s">
        <v>176</v>
      </c>
    </row>
    <row r="588" ht="12.75" thickBot="1">
      <c r="E588" s="34"/>
    </row>
    <row r="589" spans="2:3" ht="12.75" thickBot="1">
      <c r="B589" s="292" t="str">
        <f>Assumptions!$M$4</f>
        <v>L</v>
      </c>
      <c r="C589" s="293"/>
    </row>
    <row r="590" spans="2:5" ht="12">
      <c r="B590" s="313"/>
      <c r="C590" s="314" t="s">
        <v>239</v>
      </c>
      <c r="D590" s="314" t="s">
        <v>241</v>
      </c>
      <c r="E590" s="314" t="s">
        <v>243</v>
      </c>
    </row>
    <row r="591" spans="2:5" ht="12">
      <c r="B591" s="315"/>
      <c r="C591" s="316" t="s">
        <v>240</v>
      </c>
      <c r="D591" s="316" t="s">
        <v>242</v>
      </c>
      <c r="E591" s="316" t="s">
        <v>241</v>
      </c>
    </row>
    <row r="592" spans="2:5" ht="12.75" thickBot="1">
      <c r="B592" s="315"/>
      <c r="C592" s="312">
        <f>Assumptions!M8</f>
        <v>0</v>
      </c>
      <c r="D592" s="389">
        <f>Proforma!AJ18</f>
        <v>0</v>
      </c>
      <c r="E592" s="312" t="s">
        <v>244</v>
      </c>
    </row>
    <row r="593" spans="2:5" ht="12.75" thickBot="1">
      <c r="B593" s="312" t="s">
        <v>247</v>
      </c>
      <c r="C593" s="309" t="s">
        <v>172</v>
      </c>
      <c r="D593" s="309" t="s">
        <v>170</v>
      </c>
      <c r="E593" s="322" t="s">
        <v>245</v>
      </c>
    </row>
    <row r="594" spans="2:5" ht="12">
      <c r="B594" s="294" t="s">
        <v>265</v>
      </c>
      <c r="C594" s="267">
        <v>0</v>
      </c>
      <c r="D594" s="295">
        <v>0</v>
      </c>
      <c r="E594" s="318">
        <f>(C$592*C594)+(D$592*D594)</f>
        <v>0</v>
      </c>
    </row>
    <row r="595" spans="2:5" ht="12">
      <c r="B595" s="294" t="s">
        <v>266</v>
      </c>
      <c r="C595" s="267">
        <v>0</v>
      </c>
      <c r="D595" s="295">
        <v>0</v>
      </c>
      <c r="E595" s="319">
        <f aca="true" t="shared" si="11" ref="E595:E615">(C$592*C595)+(D$592*D595)</f>
        <v>0</v>
      </c>
    </row>
    <row r="596" spans="2:5" ht="12">
      <c r="B596" s="294" t="s">
        <v>267</v>
      </c>
      <c r="C596" s="267">
        <v>0</v>
      </c>
      <c r="D596" s="295">
        <v>0</v>
      </c>
      <c r="E596" s="319">
        <f t="shared" si="11"/>
        <v>0</v>
      </c>
    </row>
    <row r="597" spans="2:5" ht="12">
      <c r="B597" s="294" t="s">
        <v>268</v>
      </c>
      <c r="C597" s="267">
        <v>0</v>
      </c>
      <c r="D597" s="295">
        <v>0</v>
      </c>
      <c r="E597" s="319">
        <f t="shared" si="11"/>
        <v>0</v>
      </c>
    </row>
    <row r="598" spans="2:5" ht="12">
      <c r="B598" s="294" t="s">
        <v>129</v>
      </c>
      <c r="C598" s="267">
        <v>0</v>
      </c>
      <c r="D598" s="295">
        <v>0</v>
      </c>
      <c r="E598" s="319">
        <f t="shared" si="11"/>
        <v>0</v>
      </c>
    </row>
    <row r="599" spans="2:5" ht="12">
      <c r="B599" s="294" t="s">
        <v>171</v>
      </c>
      <c r="C599" s="267">
        <v>0</v>
      </c>
      <c r="D599" s="295">
        <v>0</v>
      </c>
      <c r="E599" s="319">
        <f t="shared" si="11"/>
        <v>0</v>
      </c>
    </row>
    <row r="600" spans="2:5" ht="12">
      <c r="B600" s="294" t="s">
        <v>130</v>
      </c>
      <c r="C600" s="267">
        <v>0</v>
      </c>
      <c r="D600" s="295">
        <v>0</v>
      </c>
      <c r="E600" s="319">
        <f t="shared" si="11"/>
        <v>0</v>
      </c>
    </row>
    <row r="601" spans="2:5" ht="12">
      <c r="B601" s="294" t="s">
        <v>269</v>
      </c>
      <c r="C601" s="267">
        <v>0</v>
      </c>
      <c r="D601" s="295">
        <v>0</v>
      </c>
      <c r="E601" s="319">
        <f t="shared" si="11"/>
        <v>0</v>
      </c>
    </row>
    <row r="602" spans="2:5" ht="12">
      <c r="B602" s="294" t="s">
        <v>187</v>
      </c>
      <c r="C602" s="267">
        <v>0</v>
      </c>
      <c r="D602" s="295">
        <v>0</v>
      </c>
      <c r="E602" s="319">
        <f t="shared" si="11"/>
        <v>0</v>
      </c>
    </row>
    <row r="603" spans="2:5" ht="12">
      <c r="B603" s="294" t="s">
        <v>270</v>
      </c>
      <c r="C603" s="267">
        <v>0</v>
      </c>
      <c r="D603" s="295">
        <v>0</v>
      </c>
      <c r="E603" s="319">
        <f t="shared" si="11"/>
        <v>0</v>
      </c>
    </row>
    <row r="604" spans="2:5" ht="12">
      <c r="B604" s="294" t="s">
        <v>271</v>
      </c>
      <c r="C604" s="267">
        <v>0</v>
      </c>
      <c r="D604" s="295">
        <v>0</v>
      </c>
      <c r="E604" s="319">
        <f t="shared" si="11"/>
        <v>0</v>
      </c>
    </row>
    <row r="605" spans="2:5" ht="12">
      <c r="B605" s="294" t="s">
        <v>137</v>
      </c>
      <c r="C605" s="267">
        <v>0</v>
      </c>
      <c r="D605" s="295">
        <v>0</v>
      </c>
      <c r="E605" s="319">
        <f t="shared" si="11"/>
        <v>0</v>
      </c>
    </row>
    <row r="606" spans="2:5" ht="12">
      <c r="B606" s="294" t="s">
        <v>151</v>
      </c>
      <c r="C606" s="267">
        <v>0</v>
      </c>
      <c r="D606" s="295">
        <v>0</v>
      </c>
      <c r="E606" s="319">
        <f t="shared" si="11"/>
        <v>0</v>
      </c>
    </row>
    <row r="607" spans="2:5" ht="12">
      <c r="B607" s="294" t="s">
        <v>131</v>
      </c>
      <c r="C607" s="267">
        <v>0</v>
      </c>
      <c r="D607" s="295">
        <v>0</v>
      </c>
      <c r="E607" s="319">
        <f t="shared" si="11"/>
        <v>0</v>
      </c>
    </row>
    <row r="608" spans="2:5" ht="12">
      <c r="B608" s="294" t="s">
        <v>132</v>
      </c>
      <c r="C608" s="267">
        <v>0</v>
      </c>
      <c r="D608" s="295">
        <v>0</v>
      </c>
      <c r="E608" s="319">
        <f t="shared" si="11"/>
        <v>0</v>
      </c>
    </row>
    <row r="609" spans="2:5" ht="12">
      <c r="B609" s="294" t="s">
        <v>133</v>
      </c>
      <c r="C609" s="267">
        <v>0</v>
      </c>
      <c r="D609" s="295">
        <v>0</v>
      </c>
      <c r="E609" s="319">
        <f t="shared" si="11"/>
        <v>0</v>
      </c>
    </row>
    <row r="610" spans="2:5" ht="12">
      <c r="B610" s="294" t="s">
        <v>188</v>
      </c>
      <c r="C610" s="267">
        <v>0</v>
      </c>
      <c r="D610" s="295">
        <v>0</v>
      </c>
      <c r="E610" s="319">
        <f t="shared" si="11"/>
        <v>0</v>
      </c>
    </row>
    <row r="611" spans="2:5" ht="12">
      <c r="B611" s="294" t="s">
        <v>189</v>
      </c>
      <c r="C611" s="267">
        <v>0</v>
      </c>
      <c r="D611" s="295">
        <v>0</v>
      </c>
      <c r="E611" s="319">
        <f t="shared" si="11"/>
        <v>0</v>
      </c>
    </row>
    <row r="612" spans="2:5" ht="12">
      <c r="B612" s="43" t="s">
        <v>138</v>
      </c>
      <c r="C612" s="267">
        <v>0</v>
      </c>
      <c r="D612" s="295">
        <v>0</v>
      </c>
      <c r="E612" s="319">
        <f t="shared" si="11"/>
        <v>0</v>
      </c>
    </row>
    <row r="613" spans="2:5" ht="12">
      <c r="B613" s="299" t="str">
        <f>$B$30</f>
        <v>XYZ Expense</v>
      </c>
      <c r="C613" s="267">
        <v>0</v>
      </c>
      <c r="D613" s="295">
        <v>0</v>
      </c>
      <c r="E613" s="319">
        <f t="shared" si="11"/>
        <v>0</v>
      </c>
    </row>
    <row r="614" spans="2:5" ht="12">
      <c r="B614" s="299" t="str">
        <f>$B$31</f>
        <v>Optional 2</v>
      </c>
      <c r="C614" s="267">
        <v>0</v>
      </c>
      <c r="D614" s="295">
        <v>0</v>
      </c>
      <c r="E614" s="319">
        <f t="shared" si="11"/>
        <v>0</v>
      </c>
    </row>
    <row r="615" spans="2:5" ht="12.75" thickBot="1">
      <c r="B615" s="300" t="str">
        <f>$B$32</f>
        <v>Optional 3</v>
      </c>
      <c r="C615" s="268">
        <v>0</v>
      </c>
      <c r="D615" s="296">
        <v>0</v>
      </c>
      <c r="E615" s="320">
        <f t="shared" si="11"/>
        <v>0</v>
      </c>
    </row>
    <row r="616" spans="4:5" ht="12.75" thickBot="1">
      <c r="D616" s="34" t="s">
        <v>246</v>
      </c>
      <c r="E616" s="323">
        <f>SUM(E594:E615)</f>
        <v>0</v>
      </c>
    </row>
    <row r="640" ht="12">
      <c r="E640" s="34" t="s">
        <v>176</v>
      </c>
    </row>
    <row r="641" ht="12.75" thickBot="1">
      <c r="E641" s="34"/>
    </row>
    <row r="642" spans="2:3" ht="12.75" thickBot="1">
      <c r="B642" s="292" t="str">
        <f>Assumptions!$N$4</f>
        <v>M</v>
      </c>
      <c r="C642" s="293"/>
    </row>
    <row r="643" spans="2:5" ht="12">
      <c r="B643" s="313"/>
      <c r="C643" s="314" t="s">
        <v>239</v>
      </c>
      <c r="D643" s="314" t="s">
        <v>241</v>
      </c>
      <c r="E643" s="314" t="s">
        <v>243</v>
      </c>
    </row>
    <row r="644" spans="2:5" ht="12">
      <c r="B644" s="315"/>
      <c r="C644" s="316" t="s">
        <v>240</v>
      </c>
      <c r="D644" s="316" t="s">
        <v>242</v>
      </c>
      <c r="E644" s="316" t="s">
        <v>241</v>
      </c>
    </row>
    <row r="645" spans="2:5" ht="12.75" thickBot="1">
      <c r="B645" s="315"/>
      <c r="C645" s="312">
        <f>Assumptions!N8</f>
        <v>0</v>
      </c>
      <c r="D645" s="389">
        <f>Proforma!AM18</f>
        <v>0</v>
      </c>
      <c r="E645" s="312" t="s">
        <v>244</v>
      </c>
    </row>
    <row r="646" spans="2:5" ht="12.75" thickBot="1">
      <c r="B646" s="312" t="s">
        <v>247</v>
      </c>
      <c r="C646" s="309" t="s">
        <v>172</v>
      </c>
      <c r="D646" s="309" t="s">
        <v>170</v>
      </c>
      <c r="E646" s="322" t="s">
        <v>245</v>
      </c>
    </row>
    <row r="647" spans="2:5" ht="12">
      <c r="B647" s="294" t="s">
        <v>265</v>
      </c>
      <c r="C647" s="267">
        <v>0</v>
      </c>
      <c r="D647" s="295">
        <v>0</v>
      </c>
      <c r="E647" s="318">
        <f>(C$645*C647)+(D$645*D647)</f>
        <v>0</v>
      </c>
    </row>
    <row r="648" spans="2:5" ht="12">
      <c r="B648" s="294" t="s">
        <v>266</v>
      </c>
      <c r="C648" s="267">
        <v>0</v>
      </c>
      <c r="D648" s="295">
        <v>0</v>
      </c>
      <c r="E648" s="319">
        <f aca="true" t="shared" si="12" ref="E648:E668">(C$645*C648)+(D$645*D648)</f>
        <v>0</v>
      </c>
    </row>
    <row r="649" spans="2:5" ht="12">
      <c r="B649" s="294" t="s">
        <v>267</v>
      </c>
      <c r="C649" s="267">
        <v>0</v>
      </c>
      <c r="D649" s="295">
        <v>0</v>
      </c>
      <c r="E649" s="319">
        <f t="shared" si="12"/>
        <v>0</v>
      </c>
    </row>
    <row r="650" spans="2:5" ht="12">
      <c r="B650" s="294" t="s">
        <v>268</v>
      </c>
      <c r="C650" s="267">
        <v>0</v>
      </c>
      <c r="D650" s="295">
        <v>0</v>
      </c>
      <c r="E650" s="319">
        <f t="shared" si="12"/>
        <v>0</v>
      </c>
    </row>
    <row r="651" spans="2:5" ht="12">
      <c r="B651" s="294" t="s">
        <v>129</v>
      </c>
      <c r="C651" s="267">
        <v>0</v>
      </c>
      <c r="D651" s="295">
        <v>0</v>
      </c>
      <c r="E651" s="319">
        <f t="shared" si="12"/>
        <v>0</v>
      </c>
    </row>
    <row r="652" spans="2:5" ht="12">
      <c r="B652" s="294" t="s">
        <v>171</v>
      </c>
      <c r="C652" s="267">
        <v>0</v>
      </c>
      <c r="D652" s="295">
        <v>0</v>
      </c>
      <c r="E652" s="319">
        <f t="shared" si="12"/>
        <v>0</v>
      </c>
    </row>
    <row r="653" spans="2:5" ht="12">
      <c r="B653" s="294" t="s">
        <v>130</v>
      </c>
      <c r="C653" s="267">
        <v>0</v>
      </c>
      <c r="D653" s="295">
        <v>0</v>
      </c>
      <c r="E653" s="319">
        <f t="shared" si="12"/>
        <v>0</v>
      </c>
    </row>
    <row r="654" spans="2:5" ht="12">
      <c r="B654" s="294" t="s">
        <v>269</v>
      </c>
      <c r="C654" s="267">
        <v>0</v>
      </c>
      <c r="D654" s="295">
        <v>0</v>
      </c>
      <c r="E654" s="319">
        <f t="shared" si="12"/>
        <v>0</v>
      </c>
    </row>
    <row r="655" spans="2:5" ht="12">
      <c r="B655" s="294" t="s">
        <v>187</v>
      </c>
      <c r="C655" s="267">
        <v>0</v>
      </c>
      <c r="D655" s="295">
        <v>0</v>
      </c>
      <c r="E655" s="319">
        <f t="shared" si="12"/>
        <v>0</v>
      </c>
    </row>
    <row r="656" spans="2:5" ht="12">
      <c r="B656" s="294" t="s">
        <v>270</v>
      </c>
      <c r="C656" s="267">
        <v>0</v>
      </c>
      <c r="D656" s="295">
        <v>0</v>
      </c>
      <c r="E656" s="319">
        <f t="shared" si="12"/>
        <v>0</v>
      </c>
    </row>
    <row r="657" spans="2:5" ht="12">
      <c r="B657" s="294" t="s">
        <v>271</v>
      </c>
      <c r="C657" s="267">
        <v>0</v>
      </c>
      <c r="D657" s="295">
        <v>0</v>
      </c>
      <c r="E657" s="319">
        <f t="shared" si="12"/>
        <v>0</v>
      </c>
    </row>
    <row r="658" spans="2:5" ht="12">
      <c r="B658" s="294" t="s">
        <v>137</v>
      </c>
      <c r="C658" s="267">
        <v>0</v>
      </c>
      <c r="D658" s="295">
        <v>0</v>
      </c>
      <c r="E658" s="319">
        <f t="shared" si="12"/>
        <v>0</v>
      </c>
    </row>
    <row r="659" spans="2:5" ht="12">
      <c r="B659" s="294" t="s">
        <v>151</v>
      </c>
      <c r="C659" s="267">
        <v>0</v>
      </c>
      <c r="D659" s="295">
        <v>0</v>
      </c>
      <c r="E659" s="319">
        <f t="shared" si="12"/>
        <v>0</v>
      </c>
    </row>
    <row r="660" spans="2:5" ht="12">
      <c r="B660" s="294" t="s">
        <v>131</v>
      </c>
      <c r="C660" s="267">
        <v>0</v>
      </c>
      <c r="D660" s="295">
        <v>0</v>
      </c>
      <c r="E660" s="319">
        <f t="shared" si="12"/>
        <v>0</v>
      </c>
    </row>
    <row r="661" spans="2:5" ht="12">
      <c r="B661" s="294" t="s">
        <v>132</v>
      </c>
      <c r="C661" s="267">
        <v>0</v>
      </c>
      <c r="D661" s="295">
        <v>0</v>
      </c>
      <c r="E661" s="319">
        <f t="shared" si="12"/>
        <v>0</v>
      </c>
    </row>
    <row r="662" spans="2:5" ht="12">
      <c r="B662" s="294" t="s">
        <v>133</v>
      </c>
      <c r="C662" s="267">
        <v>0</v>
      </c>
      <c r="D662" s="295">
        <v>0</v>
      </c>
      <c r="E662" s="319">
        <f t="shared" si="12"/>
        <v>0</v>
      </c>
    </row>
    <row r="663" spans="2:5" ht="12">
      <c r="B663" s="294" t="s">
        <v>188</v>
      </c>
      <c r="C663" s="267">
        <v>0</v>
      </c>
      <c r="D663" s="295">
        <v>0</v>
      </c>
      <c r="E663" s="319">
        <f t="shared" si="12"/>
        <v>0</v>
      </c>
    </row>
    <row r="664" spans="2:5" ht="12">
      <c r="B664" s="294" t="s">
        <v>189</v>
      </c>
      <c r="C664" s="267">
        <v>0</v>
      </c>
      <c r="D664" s="295">
        <v>0</v>
      </c>
      <c r="E664" s="319">
        <f t="shared" si="12"/>
        <v>0</v>
      </c>
    </row>
    <row r="665" spans="2:5" ht="12">
      <c r="B665" s="43" t="s">
        <v>138</v>
      </c>
      <c r="C665" s="267">
        <v>0</v>
      </c>
      <c r="D665" s="295">
        <v>0</v>
      </c>
      <c r="E665" s="319">
        <f t="shared" si="12"/>
        <v>0</v>
      </c>
    </row>
    <row r="666" spans="2:5" ht="12">
      <c r="B666" s="299" t="str">
        <f>$B$30</f>
        <v>XYZ Expense</v>
      </c>
      <c r="C666" s="267">
        <v>0</v>
      </c>
      <c r="D666" s="295">
        <v>0</v>
      </c>
      <c r="E666" s="319">
        <f t="shared" si="12"/>
        <v>0</v>
      </c>
    </row>
    <row r="667" spans="2:5" ht="12">
      <c r="B667" s="299" t="str">
        <f>$B$31</f>
        <v>Optional 2</v>
      </c>
      <c r="C667" s="267">
        <v>0</v>
      </c>
      <c r="D667" s="295">
        <v>0</v>
      </c>
      <c r="E667" s="319">
        <f t="shared" si="12"/>
        <v>0</v>
      </c>
    </row>
    <row r="668" spans="2:5" ht="12.75" thickBot="1">
      <c r="B668" s="300" t="str">
        <f>$B$32</f>
        <v>Optional 3</v>
      </c>
      <c r="C668" s="268">
        <v>0</v>
      </c>
      <c r="D668" s="296">
        <v>0</v>
      </c>
      <c r="E668" s="320">
        <f t="shared" si="12"/>
        <v>0</v>
      </c>
    </row>
    <row r="669" spans="4:5" ht="12.75" thickBot="1">
      <c r="D669" s="34" t="s">
        <v>246</v>
      </c>
      <c r="E669" s="323">
        <f>SUM(E647:E668)</f>
        <v>0</v>
      </c>
    </row>
    <row r="693" ht="12">
      <c r="E693" s="34" t="s">
        <v>176</v>
      </c>
    </row>
    <row r="694" ht="12.75" thickBot="1">
      <c r="E694" s="34"/>
    </row>
    <row r="695" spans="2:3" ht="12.75" thickBot="1">
      <c r="B695" s="292" t="str">
        <f>Assumptions!$O$4</f>
        <v>N</v>
      </c>
      <c r="C695" s="293"/>
    </row>
    <row r="696" spans="2:5" ht="12">
      <c r="B696" s="313"/>
      <c r="C696" s="314" t="s">
        <v>239</v>
      </c>
      <c r="D696" s="314" t="s">
        <v>241</v>
      </c>
      <c r="E696" s="314" t="s">
        <v>243</v>
      </c>
    </row>
    <row r="697" spans="2:5" ht="12">
      <c r="B697" s="315"/>
      <c r="C697" s="316" t="s">
        <v>240</v>
      </c>
      <c r="D697" s="316" t="s">
        <v>242</v>
      </c>
      <c r="E697" s="316" t="s">
        <v>241</v>
      </c>
    </row>
    <row r="698" spans="2:5" ht="12.75" thickBot="1">
      <c r="B698" s="315"/>
      <c r="C698" s="312">
        <f>Assumptions!O8</f>
        <v>0</v>
      </c>
      <c r="D698" s="389">
        <f>Proforma!AP18</f>
        <v>0</v>
      </c>
      <c r="E698" s="312" t="s">
        <v>244</v>
      </c>
    </row>
    <row r="699" spans="2:5" ht="12.75" thickBot="1">
      <c r="B699" s="312" t="s">
        <v>247</v>
      </c>
      <c r="C699" s="309" t="s">
        <v>172</v>
      </c>
      <c r="D699" s="309" t="s">
        <v>170</v>
      </c>
      <c r="E699" s="322" t="s">
        <v>245</v>
      </c>
    </row>
    <row r="700" spans="2:5" ht="12">
      <c r="B700" s="294" t="s">
        <v>265</v>
      </c>
      <c r="C700" s="267">
        <v>0</v>
      </c>
      <c r="D700" s="295">
        <v>0</v>
      </c>
      <c r="E700" s="318">
        <f>(C$698*C700)+(D$698*D700)</f>
        <v>0</v>
      </c>
    </row>
    <row r="701" spans="2:5" ht="12">
      <c r="B701" s="294" t="s">
        <v>266</v>
      </c>
      <c r="C701" s="267">
        <v>0</v>
      </c>
      <c r="D701" s="295">
        <v>0</v>
      </c>
      <c r="E701" s="319">
        <f aca="true" t="shared" si="13" ref="E701:E721">(C$698*C701)+(D$698*D701)</f>
        <v>0</v>
      </c>
    </row>
    <row r="702" spans="2:5" ht="12">
      <c r="B702" s="294" t="s">
        <v>267</v>
      </c>
      <c r="C702" s="267">
        <v>0</v>
      </c>
      <c r="D702" s="295">
        <v>0</v>
      </c>
      <c r="E702" s="319">
        <f t="shared" si="13"/>
        <v>0</v>
      </c>
    </row>
    <row r="703" spans="2:5" ht="12">
      <c r="B703" s="294" t="s">
        <v>268</v>
      </c>
      <c r="C703" s="267">
        <v>0</v>
      </c>
      <c r="D703" s="295">
        <v>0</v>
      </c>
      <c r="E703" s="319">
        <f t="shared" si="13"/>
        <v>0</v>
      </c>
    </row>
    <row r="704" spans="2:5" ht="12">
      <c r="B704" s="294" t="s">
        <v>129</v>
      </c>
      <c r="C704" s="267">
        <v>0</v>
      </c>
      <c r="D704" s="295">
        <v>0</v>
      </c>
      <c r="E704" s="319">
        <f t="shared" si="13"/>
        <v>0</v>
      </c>
    </row>
    <row r="705" spans="2:5" ht="12">
      <c r="B705" s="294" t="s">
        <v>171</v>
      </c>
      <c r="C705" s="267">
        <v>0</v>
      </c>
      <c r="D705" s="295">
        <v>0</v>
      </c>
      <c r="E705" s="319">
        <f t="shared" si="13"/>
        <v>0</v>
      </c>
    </row>
    <row r="706" spans="2:5" ht="12">
      <c r="B706" s="294" t="s">
        <v>130</v>
      </c>
      <c r="C706" s="267">
        <v>0</v>
      </c>
      <c r="D706" s="295">
        <v>0</v>
      </c>
      <c r="E706" s="319">
        <f t="shared" si="13"/>
        <v>0</v>
      </c>
    </row>
    <row r="707" spans="2:5" ht="12">
      <c r="B707" s="294" t="s">
        <v>269</v>
      </c>
      <c r="C707" s="267">
        <v>0</v>
      </c>
      <c r="D707" s="295">
        <v>0</v>
      </c>
      <c r="E707" s="319">
        <f t="shared" si="13"/>
        <v>0</v>
      </c>
    </row>
    <row r="708" spans="2:5" ht="12">
      <c r="B708" s="294" t="s">
        <v>187</v>
      </c>
      <c r="C708" s="267">
        <v>0</v>
      </c>
      <c r="D708" s="295">
        <v>0</v>
      </c>
      <c r="E708" s="319">
        <f t="shared" si="13"/>
        <v>0</v>
      </c>
    </row>
    <row r="709" spans="2:5" ht="12">
      <c r="B709" s="294" t="s">
        <v>270</v>
      </c>
      <c r="C709" s="267">
        <v>0</v>
      </c>
      <c r="D709" s="295">
        <v>0</v>
      </c>
      <c r="E709" s="319">
        <f t="shared" si="13"/>
        <v>0</v>
      </c>
    </row>
    <row r="710" spans="2:5" ht="12">
      <c r="B710" s="294" t="s">
        <v>271</v>
      </c>
      <c r="C710" s="267">
        <v>0</v>
      </c>
      <c r="D710" s="295">
        <v>0</v>
      </c>
      <c r="E710" s="319">
        <f t="shared" si="13"/>
        <v>0</v>
      </c>
    </row>
    <row r="711" spans="2:5" ht="12">
      <c r="B711" s="294" t="s">
        <v>137</v>
      </c>
      <c r="C711" s="267">
        <v>0</v>
      </c>
      <c r="D711" s="295">
        <v>0</v>
      </c>
      <c r="E711" s="319">
        <f t="shared" si="13"/>
        <v>0</v>
      </c>
    </row>
    <row r="712" spans="2:5" ht="12">
      <c r="B712" s="294" t="s">
        <v>151</v>
      </c>
      <c r="C712" s="267">
        <v>0</v>
      </c>
      <c r="D712" s="295">
        <v>0</v>
      </c>
      <c r="E712" s="319">
        <f t="shared" si="13"/>
        <v>0</v>
      </c>
    </row>
    <row r="713" spans="2:5" ht="12">
      <c r="B713" s="294" t="s">
        <v>131</v>
      </c>
      <c r="C713" s="267">
        <v>0</v>
      </c>
      <c r="D713" s="295">
        <v>0</v>
      </c>
      <c r="E713" s="319">
        <f t="shared" si="13"/>
        <v>0</v>
      </c>
    </row>
    <row r="714" spans="2:5" ht="12">
      <c r="B714" s="294" t="s">
        <v>132</v>
      </c>
      <c r="C714" s="267">
        <v>0</v>
      </c>
      <c r="D714" s="295">
        <v>0</v>
      </c>
      <c r="E714" s="319">
        <f t="shared" si="13"/>
        <v>0</v>
      </c>
    </row>
    <row r="715" spans="2:5" ht="12">
      <c r="B715" s="294" t="s">
        <v>133</v>
      </c>
      <c r="C715" s="267">
        <v>0</v>
      </c>
      <c r="D715" s="295">
        <v>0</v>
      </c>
      <c r="E715" s="319">
        <f t="shared" si="13"/>
        <v>0</v>
      </c>
    </row>
    <row r="716" spans="2:5" ht="12">
      <c r="B716" s="294" t="s">
        <v>188</v>
      </c>
      <c r="C716" s="267">
        <v>0</v>
      </c>
      <c r="D716" s="295">
        <v>0</v>
      </c>
      <c r="E716" s="319">
        <f t="shared" si="13"/>
        <v>0</v>
      </c>
    </row>
    <row r="717" spans="2:5" ht="12">
      <c r="B717" s="294" t="s">
        <v>189</v>
      </c>
      <c r="C717" s="267">
        <v>0</v>
      </c>
      <c r="D717" s="295">
        <v>0</v>
      </c>
      <c r="E717" s="319">
        <f t="shared" si="13"/>
        <v>0</v>
      </c>
    </row>
    <row r="718" spans="2:5" ht="12">
      <c r="B718" s="43" t="s">
        <v>138</v>
      </c>
      <c r="C718" s="267">
        <v>0</v>
      </c>
      <c r="D718" s="295">
        <v>0</v>
      </c>
      <c r="E718" s="319">
        <f t="shared" si="13"/>
        <v>0</v>
      </c>
    </row>
    <row r="719" spans="2:5" ht="12">
      <c r="B719" s="299" t="str">
        <f>$B$30</f>
        <v>XYZ Expense</v>
      </c>
      <c r="C719" s="267">
        <v>0</v>
      </c>
      <c r="D719" s="295">
        <v>0</v>
      </c>
      <c r="E719" s="319">
        <f t="shared" si="13"/>
        <v>0</v>
      </c>
    </row>
    <row r="720" spans="2:5" ht="12">
      <c r="B720" s="299" t="str">
        <f>$B$31</f>
        <v>Optional 2</v>
      </c>
      <c r="C720" s="267">
        <v>0</v>
      </c>
      <c r="D720" s="295">
        <v>0</v>
      </c>
      <c r="E720" s="319">
        <f t="shared" si="13"/>
        <v>0</v>
      </c>
    </row>
    <row r="721" spans="2:5" ht="12.75" thickBot="1">
      <c r="B721" s="300" t="str">
        <f>$B$32</f>
        <v>Optional 3</v>
      </c>
      <c r="C721" s="268">
        <v>0</v>
      </c>
      <c r="D721" s="296">
        <v>0</v>
      </c>
      <c r="E721" s="320">
        <f t="shared" si="13"/>
        <v>0</v>
      </c>
    </row>
    <row r="722" spans="4:5" ht="12.75" thickBot="1">
      <c r="D722" s="34" t="s">
        <v>246</v>
      </c>
      <c r="E722" s="323">
        <f>SUM(E700:E721)</f>
        <v>0</v>
      </c>
    </row>
    <row r="746" ht="12">
      <c r="E746" s="34" t="s">
        <v>176</v>
      </c>
    </row>
    <row r="747" ht="12.75" thickBot="1">
      <c r="E747" s="34"/>
    </row>
    <row r="748" spans="2:3" ht="12.75" thickBot="1">
      <c r="B748" s="292" t="str">
        <f>Assumptions!$P$4</f>
        <v>O</v>
      </c>
      <c r="C748" s="293"/>
    </row>
    <row r="749" spans="2:5" ht="12">
      <c r="B749" s="313"/>
      <c r="C749" s="314" t="s">
        <v>239</v>
      </c>
      <c r="D749" s="314" t="s">
        <v>241</v>
      </c>
      <c r="E749" s="314" t="s">
        <v>243</v>
      </c>
    </row>
    <row r="750" spans="2:5" ht="12">
      <c r="B750" s="315"/>
      <c r="C750" s="316" t="s">
        <v>240</v>
      </c>
      <c r="D750" s="316" t="s">
        <v>242</v>
      </c>
      <c r="E750" s="316" t="s">
        <v>241</v>
      </c>
    </row>
    <row r="751" spans="2:5" ht="12.75" thickBot="1">
      <c r="B751" s="315"/>
      <c r="C751" s="312">
        <f>Assumptions!P8</f>
        <v>0</v>
      </c>
      <c r="D751" s="389">
        <f>Proforma!AS18</f>
        <v>0</v>
      </c>
      <c r="E751" s="312" t="s">
        <v>244</v>
      </c>
    </row>
    <row r="752" spans="2:5" ht="12.75" thickBot="1">
      <c r="B752" s="312" t="s">
        <v>247</v>
      </c>
      <c r="C752" s="309" t="s">
        <v>172</v>
      </c>
      <c r="D752" s="309" t="s">
        <v>170</v>
      </c>
      <c r="E752" s="322" t="s">
        <v>245</v>
      </c>
    </row>
    <row r="753" spans="2:5" ht="12">
      <c r="B753" s="294" t="s">
        <v>265</v>
      </c>
      <c r="C753" s="267">
        <v>0</v>
      </c>
      <c r="D753" s="295">
        <v>0</v>
      </c>
      <c r="E753" s="318">
        <f>(C$751*C753)+(D$751*D753)</f>
        <v>0</v>
      </c>
    </row>
    <row r="754" spans="2:5" ht="12">
      <c r="B754" s="294" t="s">
        <v>266</v>
      </c>
      <c r="C754" s="267">
        <v>0</v>
      </c>
      <c r="D754" s="295">
        <v>0</v>
      </c>
      <c r="E754" s="319">
        <f aca="true" t="shared" si="14" ref="E754:E774">(C$751*C754)+(D$751*D754)</f>
        <v>0</v>
      </c>
    </row>
    <row r="755" spans="2:5" ht="12">
      <c r="B755" s="294" t="s">
        <v>267</v>
      </c>
      <c r="C755" s="267">
        <v>0</v>
      </c>
      <c r="D755" s="295">
        <v>0</v>
      </c>
      <c r="E755" s="319">
        <f t="shared" si="14"/>
        <v>0</v>
      </c>
    </row>
    <row r="756" spans="2:5" ht="12">
      <c r="B756" s="294" t="s">
        <v>268</v>
      </c>
      <c r="C756" s="267">
        <v>0</v>
      </c>
      <c r="D756" s="295">
        <v>0</v>
      </c>
      <c r="E756" s="319">
        <f t="shared" si="14"/>
        <v>0</v>
      </c>
    </row>
    <row r="757" spans="2:5" ht="12">
      <c r="B757" s="294" t="s">
        <v>129</v>
      </c>
      <c r="C757" s="267">
        <v>0</v>
      </c>
      <c r="D757" s="295">
        <v>0</v>
      </c>
      <c r="E757" s="319">
        <f t="shared" si="14"/>
        <v>0</v>
      </c>
    </row>
    <row r="758" spans="2:5" ht="12">
      <c r="B758" s="294" t="s">
        <v>171</v>
      </c>
      <c r="C758" s="267">
        <v>0</v>
      </c>
      <c r="D758" s="295">
        <v>0</v>
      </c>
      <c r="E758" s="319">
        <f t="shared" si="14"/>
        <v>0</v>
      </c>
    </row>
    <row r="759" spans="2:5" ht="12">
      <c r="B759" s="294" t="s">
        <v>130</v>
      </c>
      <c r="C759" s="267">
        <v>0</v>
      </c>
      <c r="D759" s="295">
        <v>0</v>
      </c>
      <c r="E759" s="319">
        <f t="shared" si="14"/>
        <v>0</v>
      </c>
    </row>
    <row r="760" spans="2:5" ht="12">
      <c r="B760" s="294" t="s">
        <v>269</v>
      </c>
      <c r="C760" s="267">
        <v>0</v>
      </c>
      <c r="D760" s="295">
        <v>0</v>
      </c>
      <c r="E760" s="319">
        <f t="shared" si="14"/>
        <v>0</v>
      </c>
    </row>
    <row r="761" spans="2:5" ht="12">
      <c r="B761" s="294" t="s">
        <v>187</v>
      </c>
      <c r="C761" s="267">
        <v>0</v>
      </c>
      <c r="D761" s="295">
        <v>0</v>
      </c>
      <c r="E761" s="319">
        <f t="shared" si="14"/>
        <v>0</v>
      </c>
    </row>
    <row r="762" spans="2:5" ht="12">
      <c r="B762" s="294" t="s">
        <v>270</v>
      </c>
      <c r="C762" s="267">
        <v>0</v>
      </c>
      <c r="D762" s="295">
        <v>0</v>
      </c>
      <c r="E762" s="319">
        <f t="shared" si="14"/>
        <v>0</v>
      </c>
    </row>
    <row r="763" spans="2:5" ht="12">
      <c r="B763" s="294" t="s">
        <v>271</v>
      </c>
      <c r="C763" s="267">
        <v>0</v>
      </c>
      <c r="D763" s="295">
        <v>0</v>
      </c>
      <c r="E763" s="319">
        <f t="shared" si="14"/>
        <v>0</v>
      </c>
    </row>
    <row r="764" spans="2:5" ht="12">
      <c r="B764" s="294" t="s">
        <v>137</v>
      </c>
      <c r="C764" s="267">
        <v>0</v>
      </c>
      <c r="D764" s="295">
        <v>0</v>
      </c>
      <c r="E764" s="319">
        <f t="shared" si="14"/>
        <v>0</v>
      </c>
    </row>
    <row r="765" spans="2:5" ht="12">
      <c r="B765" s="294" t="s">
        <v>151</v>
      </c>
      <c r="C765" s="267">
        <v>0</v>
      </c>
      <c r="D765" s="295">
        <v>0</v>
      </c>
      <c r="E765" s="319">
        <f t="shared" si="14"/>
        <v>0</v>
      </c>
    </row>
    <row r="766" spans="2:5" ht="12">
      <c r="B766" s="294" t="s">
        <v>131</v>
      </c>
      <c r="C766" s="267">
        <v>0</v>
      </c>
      <c r="D766" s="295">
        <v>0</v>
      </c>
      <c r="E766" s="319">
        <f t="shared" si="14"/>
        <v>0</v>
      </c>
    </row>
    <row r="767" spans="2:5" ht="12">
      <c r="B767" s="294" t="s">
        <v>132</v>
      </c>
      <c r="C767" s="267">
        <v>0</v>
      </c>
      <c r="D767" s="295">
        <v>0</v>
      </c>
      <c r="E767" s="319">
        <f t="shared" si="14"/>
        <v>0</v>
      </c>
    </row>
    <row r="768" spans="2:5" ht="12">
      <c r="B768" s="294" t="s">
        <v>133</v>
      </c>
      <c r="C768" s="267">
        <v>0</v>
      </c>
      <c r="D768" s="295">
        <v>0</v>
      </c>
      <c r="E768" s="319">
        <f t="shared" si="14"/>
        <v>0</v>
      </c>
    </row>
    <row r="769" spans="2:5" ht="12">
      <c r="B769" s="294" t="s">
        <v>188</v>
      </c>
      <c r="C769" s="267">
        <v>0</v>
      </c>
      <c r="D769" s="295">
        <v>0</v>
      </c>
      <c r="E769" s="319">
        <f t="shared" si="14"/>
        <v>0</v>
      </c>
    </row>
    <row r="770" spans="2:5" ht="12">
      <c r="B770" s="294" t="s">
        <v>189</v>
      </c>
      <c r="C770" s="267">
        <v>0</v>
      </c>
      <c r="D770" s="295">
        <v>0</v>
      </c>
      <c r="E770" s="319">
        <f t="shared" si="14"/>
        <v>0</v>
      </c>
    </row>
    <row r="771" spans="2:5" ht="12">
      <c r="B771" s="43" t="s">
        <v>138</v>
      </c>
      <c r="C771" s="267">
        <v>0</v>
      </c>
      <c r="D771" s="295">
        <v>0</v>
      </c>
      <c r="E771" s="319">
        <f t="shared" si="14"/>
        <v>0</v>
      </c>
    </row>
    <row r="772" spans="2:5" ht="12">
      <c r="B772" s="299" t="str">
        <f>$B$30</f>
        <v>XYZ Expense</v>
      </c>
      <c r="C772" s="267">
        <v>0</v>
      </c>
      <c r="D772" s="295">
        <v>0</v>
      </c>
      <c r="E772" s="319">
        <f t="shared" si="14"/>
        <v>0</v>
      </c>
    </row>
    <row r="773" spans="2:5" ht="12">
      <c r="B773" s="299" t="str">
        <f>$B$31</f>
        <v>Optional 2</v>
      </c>
      <c r="C773" s="267">
        <v>0</v>
      </c>
      <c r="D773" s="295">
        <v>0</v>
      </c>
      <c r="E773" s="319">
        <f t="shared" si="14"/>
        <v>0</v>
      </c>
    </row>
    <row r="774" spans="2:5" ht="12.75" thickBot="1">
      <c r="B774" s="300" t="str">
        <f>$B$32</f>
        <v>Optional 3</v>
      </c>
      <c r="C774" s="268">
        <v>0</v>
      </c>
      <c r="D774" s="296">
        <v>0</v>
      </c>
      <c r="E774" s="320">
        <f t="shared" si="14"/>
        <v>0</v>
      </c>
    </row>
    <row r="775" spans="4:5" ht="12.75" thickBot="1">
      <c r="D775" s="34" t="s">
        <v>246</v>
      </c>
      <c r="E775" s="323">
        <f>SUM(E753:E774)</f>
        <v>0</v>
      </c>
    </row>
  </sheetData>
  <sheetProtection sheet="1" objects="1" scenarios="1"/>
  <hyperlinks>
    <hyperlink ref="C1" location="'Ops Expenses'!A4:A56" display="HS1"/>
    <hyperlink ref="E1" location="'Ops Expenses'!A110:A162" display="MS 1"/>
    <hyperlink ref="C2" location="'Ops Expenses'!A269:A321" display="EM 1"/>
    <hyperlink ref="C3" location="'Ops Expenses'!A534:A586" display="EM 6"/>
    <hyperlink ref="D2:G2" location="'Ops Labor'!B9" display="Page 1"/>
    <hyperlink ref="D3:G3" location="'Ops Labor'!B9" display="Page 1"/>
    <hyperlink ref="D2" location="'Ops Expenses'!A322:A374" display="EM 2"/>
    <hyperlink ref="D3" location="'Ops Expenses'!A587:A639" display="EM 7"/>
    <hyperlink ref="E2" location="'Ops Expenses'!A375:A427" display="EM 3"/>
    <hyperlink ref="E3" location="'Ops Expenses'!A640:A692" display="EM 8"/>
    <hyperlink ref="G1" location="'Ops Expenses'!A216:A268" display="MS 3"/>
    <hyperlink ref="F1" location="'Ops Expenses'!A163:A215" display="MS 2"/>
    <hyperlink ref="F2" location="'Ops Expenses'!A428:A480" display="EM 4"/>
    <hyperlink ref="G2" location="'Ops Expenses'!A481:A533" display="EM 5"/>
    <hyperlink ref="F3" location="'Ops Expenses'!A693:A745" display="n/a"/>
    <hyperlink ref="G3" location="'Ops Expenses'!A746:A798" display="n/a"/>
    <hyperlink ref="D1" location="'Ops Expenses'!A57:A109" display="HS 2"/>
    <hyperlink ref="B1" location="Help!A67:A200" display="Help"/>
  </hyperlinks>
  <printOptions/>
  <pageMargins left="0.75" right="0.75" top="1" bottom="1" header="0.5" footer="0.5"/>
  <pageSetup fitToHeight="15" horizontalDpi="600" verticalDpi="600" orientation="portrait" scale="89"/>
  <headerFooter alignWithMargins="0">
    <oddHeader>&amp;L&amp;F&amp;C&amp;R&amp;D&amp;T</oddHeader>
    <oddFooter>&amp;LRehtinking School Lunch&amp;CFood Systems Project of the Center for Ecoliteracy&amp;Rwww.ecoliteracy.org
</oddFooter>
  </headerFooter>
  <rowBreaks count="14" manualBreakCount="14">
    <brk id="56" max="255" man="1"/>
    <brk id="109" max="255" man="1"/>
    <brk id="162" max="255" man="1"/>
    <brk id="215" max="255" man="1"/>
    <brk id="268" max="255" man="1"/>
    <brk id="321" max="255" man="1"/>
    <brk id="374" max="255" man="1"/>
    <brk id="427" max="255" man="1"/>
    <brk id="480" max="255" man="1"/>
    <brk id="533" max="255" man="1"/>
    <brk id="586" max="255" man="1"/>
    <brk id="639" max="255" man="1"/>
    <brk id="692" max="255" man="1"/>
    <brk id="745" max="255" man="1"/>
  </rowBreaks>
  <ignoredErrors>
    <ignoredError sqref="B772:B774 B83:B85 B136:B138 B189:B191 B242:B244 B295:B297 B348:B350 B401:B403 B454:B456 B507:B509 B560:B562 B613:B615 B666:B668 B719:B721" unlockedFormula="1"/>
  </ignoredErrors>
</worksheet>
</file>

<file path=xl/worksheets/sheet7.xml><?xml version="1.0" encoding="utf-8"?>
<worksheet xmlns="http://schemas.openxmlformats.org/spreadsheetml/2006/main" xmlns:r="http://schemas.openxmlformats.org/officeDocument/2006/relationships">
  <sheetPr codeName="Sheet6"/>
  <dimension ref="A1:E57"/>
  <sheetViews>
    <sheetView showGridLines="0" zoomScale="85" zoomScaleNormal="85" workbookViewId="0" topLeftCell="A1">
      <selection activeCell="B1" sqref="B1"/>
    </sheetView>
  </sheetViews>
  <sheetFormatPr defaultColWidth="9.140625" defaultRowHeight="12.75"/>
  <cols>
    <col min="1" max="1" width="2.7109375" style="214" customWidth="1"/>
    <col min="2" max="2" width="32.7109375" style="214" customWidth="1"/>
    <col min="3" max="5" width="13.7109375" style="214" customWidth="1"/>
    <col min="6" max="16384" width="9.140625" style="214" customWidth="1"/>
  </cols>
  <sheetData>
    <row r="1" spans="2:5" ht="12">
      <c r="B1" s="387" t="s">
        <v>62</v>
      </c>
      <c r="E1" s="251" t="s">
        <v>174</v>
      </c>
    </row>
    <row r="2" ht="12.75" thickBot="1">
      <c r="E2" s="251"/>
    </row>
    <row r="3" spans="1:3" ht="12.75" thickBot="1">
      <c r="A3" s="427" t="s">
        <v>96</v>
      </c>
      <c r="B3" s="428"/>
      <c r="C3" s="429"/>
    </row>
    <row r="4" spans="1:4" ht="12">
      <c r="A4" s="430" t="s">
        <v>168</v>
      </c>
      <c r="B4" s="431"/>
      <c r="C4" s="432"/>
      <c r="D4" s="439" t="s">
        <v>169</v>
      </c>
    </row>
    <row r="5" spans="1:4" ht="12">
      <c r="A5" s="433"/>
      <c r="B5" s="434"/>
      <c r="C5" s="435"/>
      <c r="D5" s="440"/>
    </row>
    <row r="6" spans="1:4" ht="12.75" thickBot="1">
      <c r="A6" s="436"/>
      <c r="B6" s="437"/>
      <c r="C6" s="438"/>
      <c r="D6" s="441"/>
    </row>
    <row r="7" spans="1:4" ht="12">
      <c r="A7" s="6" t="s">
        <v>162</v>
      </c>
      <c r="B7" s="3"/>
      <c r="C7" s="3"/>
      <c r="D7" s="252"/>
    </row>
    <row r="8" spans="1:4" ht="12">
      <c r="A8" s="253"/>
      <c r="B8" s="265" t="s">
        <v>14</v>
      </c>
      <c r="C8" s="265"/>
      <c r="D8" s="266">
        <v>0</v>
      </c>
    </row>
    <row r="9" spans="1:4" ht="12">
      <c r="A9" s="253"/>
      <c r="B9" s="265"/>
      <c r="C9" s="265"/>
      <c r="D9" s="266">
        <v>0</v>
      </c>
    </row>
    <row r="10" spans="1:4" ht="12">
      <c r="A10" s="253"/>
      <c r="B10" s="265"/>
      <c r="C10" s="265"/>
      <c r="D10" s="266">
        <v>0</v>
      </c>
    </row>
    <row r="11" spans="1:4" ht="12">
      <c r="A11" s="253"/>
      <c r="B11" s="265"/>
      <c r="C11" s="265"/>
      <c r="D11" s="266">
        <v>0</v>
      </c>
    </row>
    <row r="12" spans="1:4" ht="12">
      <c r="A12" s="253"/>
      <c r="B12" s="265"/>
      <c r="C12" s="265"/>
      <c r="D12" s="266">
        <v>0</v>
      </c>
    </row>
    <row r="13" spans="1:4" ht="12">
      <c r="A13" s="253"/>
      <c r="B13" s="265"/>
      <c r="C13" s="265"/>
      <c r="D13" s="266">
        <v>0</v>
      </c>
    </row>
    <row r="14" spans="1:4" ht="12">
      <c r="A14" s="254"/>
      <c r="B14" s="265"/>
      <c r="C14" s="265"/>
      <c r="D14" s="266">
        <v>0</v>
      </c>
    </row>
    <row r="15" spans="1:4" ht="12.75" thickBot="1">
      <c r="A15" s="255"/>
      <c r="B15" s="265"/>
      <c r="C15" s="265"/>
      <c r="D15" s="266">
        <v>0</v>
      </c>
    </row>
    <row r="16" spans="1:4" ht="12.75" thickBot="1">
      <c r="A16" s="256"/>
      <c r="B16" s="257"/>
      <c r="C16" s="258" t="s">
        <v>167</v>
      </c>
      <c r="D16" s="259">
        <f>SUM(D8:D15)</f>
        <v>0</v>
      </c>
    </row>
    <row r="17" spans="1:4" ht="12">
      <c r="A17" s="7"/>
      <c r="B17" s="260"/>
      <c r="C17" s="260"/>
      <c r="D17" s="11"/>
    </row>
    <row r="18" spans="1:4" ht="12">
      <c r="A18" s="9" t="s">
        <v>163</v>
      </c>
      <c r="B18" s="221"/>
      <c r="C18" s="221"/>
      <c r="D18" s="13">
        <f>D16</f>
        <v>0</v>
      </c>
    </row>
    <row r="19" spans="1:4" ht="12.75" thickBot="1">
      <c r="A19" s="10"/>
      <c r="B19" s="261"/>
      <c r="C19" s="261"/>
      <c r="D19" s="12"/>
    </row>
    <row r="20" spans="1:4" ht="12">
      <c r="A20" s="7"/>
      <c r="B20" s="260"/>
      <c r="C20" s="260"/>
      <c r="D20" s="11"/>
    </row>
    <row r="21" spans="1:4" ht="12">
      <c r="A21" s="8" t="s">
        <v>164</v>
      </c>
      <c r="B21" s="221"/>
      <c r="C21" s="308">
        <f>Assumptions!B13</f>
        <v>0</v>
      </c>
      <c r="D21" s="13">
        <f>D18*C21</f>
        <v>0</v>
      </c>
    </row>
    <row r="22" spans="1:4" ht="12.75" thickBot="1">
      <c r="A22" s="10"/>
      <c r="B22" s="261"/>
      <c r="C22" s="261"/>
      <c r="D22" s="12"/>
    </row>
    <row r="23" spans="1:4" ht="12">
      <c r="A23" s="7"/>
      <c r="B23" s="260"/>
      <c r="C23" s="260"/>
      <c r="D23" s="11"/>
    </row>
    <row r="24" spans="1:4" ht="12">
      <c r="A24" s="8" t="s">
        <v>165</v>
      </c>
      <c r="B24" s="221"/>
      <c r="C24" s="221"/>
      <c r="D24" s="13">
        <f>D18+D21</f>
        <v>0</v>
      </c>
    </row>
    <row r="25" spans="1:4" ht="12.75" thickBot="1">
      <c r="A25" s="10"/>
      <c r="B25" s="261"/>
      <c r="C25" s="261"/>
      <c r="D25" s="12"/>
    </row>
    <row r="27" ht="12">
      <c r="E27" s="251" t="s">
        <v>176</v>
      </c>
    </row>
    <row r="28" ht="12.75" thickBot="1"/>
    <row r="29" spans="1:3" ht="12.75" thickBot="1">
      <c r="A29" s="328" t="s">
        <v>96</v>
      </c>
      <c r="B29" s="329"/>
      <c r="C29" s="330" t="s">
        <v>97</v>
      </c>
    </row>
    <row r="30" spans="1:4" ht="12">
      <c r="A30" s="331"/>
      <c r="B30" s="332"/>
      <c r="C30" s="314" t="s">
        <v>239</v>
      </c>
      <c r="D30" s="314" t="s">
        <v>243</v>
      </c>
    </row>
    <row r="31" spans="1:4" ht="12">
      <c r="A31" s="333"/>
      <c r="B31" s="334"/>
      <c r="C31" s="316" t="s">
        <v>240</v>
      </c>
      <c r="D31" s="316" t="s">
        <v>241</v>
      </c>
    </row>
    <row r="32" spans="1:4" ht="12">
      <c r="A32" s="333"/>
      <c r="B32" s="334"/>
      <c r="C32" s="316">
        <v>52</v>
      </c>
      <c r="D32" s="316" t="s">
        <v>244</v>
      </c>
    </row>
    <row r="33" spans="1:4" ht="12.75" thickBot="1">
      <c r="A33" s="442" t="s">
        <v>247</v>
      </c>
      <c r="B33" s="443"/>
      <c r="C33" s="309" t="s">
        <v>172</v>
      </c>
      <c r="D33" s="322" t="s">
        <v>245</v>
      </c>
    </row>
    <row r="34" spans="1:4" ht="12">
      <c r="A34" s="15" t="s">
        <v>265</v>
      </c>
      <c r="B34" s="215"/>
      <c r="C34" s="335">
        <v>0</v>
      </c>
      <c r="D34" s="318">
        <f>C$32*C34</f>
        <v>0</v>
      </c>
    </row>
    <row r="35" spans="1:4" ht="12">
      <c r="A35" s="15" t="s">
        <v>266</v>
      </c>
      <c r="B35" s="215"/>
      <c r="C35" s="335">
        <v>0</v>
      </c>
      <c r="D35" s="319">
        <f aca="true" t="shared" si="0" ref="D35:D55">C$32*C35</f>
        <v>0</v>
      </c>
    </row>
    <row r="36" spans="1:4" ht="12">
      <c r="A36" s="15" t="s">
        <v>267</v>
      </c>
      <c r="B36" s="215"/>
      <c r="C36" s="335">
        <v>0</v>
      </c>
      <c r="D36" s="319">
        <f t="shared" si="0"/>
        <v>0</v>
      </c>
    </row>
    <row r="37" spans="1:4" ht="12">
      <c r="A37" s="15" t="s">
        <v>268</v>
      </c>
      <c r="B37" s="215"/>
      <c r="C37" s="335">
        <v>0</v>
      </c>
      <c r="D37" s="319">
        <f t="shared" si="0"/>
        <v>0</v>
      </c>
    </row>
    <row r="38" spans="1:4" ht="12">
      <c r="A38" s="15" t="s">
        <v>129</v>
      </c>
      <c r="B38" s="215"/>
      <c r="C38" s="335">
        <v>0</v>
      </c>
      <c r="D38" s="319">
        <f t="shared" si="0"/>
        <v>0</v>
      </c>
    </row>
    <row r="39" spans="1:4" ht="12">
      <c r="A39" s="15" t="s">
        <v>171</v>
      </c>
      <c r="B39" s="215"/>
      <c r="C39" s="335">
        <v>0</v>
      </c>
      <c r="D39" s="319">
        <f t="shared" si="0"/>
        <v>0</v>
      </c>
    </row>
    <row r="40" spans="1:4" ht="12">
      <c r="A40" s="15" t="s">
        <v>130</v>
      </c>
      <c r="B40" s="215"/>
      <c r="C40" s="335">
        <v>0</v>
      </c>
      <c r="D40" s="319">
        <f t="shared" si="0"/>
        <v>0</v>
      </c>
    </row>
    <row r="41" spans="1:4" ht="12">
      <c r="A41" s="15" t="s">
        <v>269</v>
      </c>
      <c r="B41" s="215"/>
      <c r="C41" s="335">
        <v>0</v>
      </c>
      <c r="D41" s="319">
        <f t="shared" si="0"/>
        <v>0</v>
      </c>
    </row>
    <row r="42" spans="1:4" ht="12">
      <c r="A42" s="15" t="s">
        <v>187</v>
      </c>
      <c r="B42" s="215"/>
      <c r="C42" s="335">
        <v>0</v>
      </c>
      <c r="D42" s="319">
        <f t="shared" si="0"/>
        <v>0</v>
      </c>
    </row>
    <row r="43" spans="1:4" ht="12">
      <c r="A43" s="15" t="s">
        <v>270</v>
      </c>
      <c r="B43" s="215"/>
      <c r="C43" s="335">
        <v>0</v>
      </c>
      <c r="D43" s="319">
        <f t="shared" si="0"/>
        <v>0</v>
      </c>
    </row>
    <row r="44" spans="1:4" ht="12">
      <c r="A44" s="15" t="s">
        <v>271</v>
      </c>
      <c r="B44" s="215"/>
      <c r="C44" s="335">
        <v>0</v>
      </c>
      <c r="D44" s="319">
        <f t="shared" si="0"/>
        <v>0</v>
      </c>
    </row>
    <row r="45" spans="1:4" ht="12">
      <c r="A45" s="15" t="s">
        <v>137</v>
      </c>
      <c r="B45" s="215"/>
      <c r="C45" s="335">
        <v>0</v>
      </c>
      <c r="D45" s="319">
        <f t="shared" si="0"/>
        <v>0</v>
      </c>
    </row>
    <row r="46" spans="1:4" ht="12">
      <c r="A46" s="15" t="s">
        <v>151</v>
      </c>
      <c r="B46" s="215"/>
      <c r="C46" s="335">
        <v>0</v>
      </c>
      <c r="D46" s="319">
        <f t="shared" si="0"/>
        <v>0</v>
      </c>
    </row>
    <row r="47" spans="1:4" ht="12">
      <c r="A47" s="15" t="s">
        <v>131</v>
      </c>
      <c r="B47" s="215"/>
      <c r="C47" s="335">
        <v>0</v>
      </c>
      <c r="D47" s="319">
        <f t="shared" si="0"/>
        <v>0</v>
      </c>
    </row>
    <row r="48" spans="1:4" ht="12">
      <c r="A48" s="15" t="s">
        <v>132</v>
      </c>
      <c r="B48" s="215"/>
      <c r="C48" s="335">
        <v>0</v>
      </c>
      <c r="D48" s="319">
        <f t="shared" si="0"/>
        <v>0</v>
      </c>
    </row>
    <row r="49" spans="1:4" ht="12">
      <c r="A49" s="15" t="s">
        <v>133</v>
      </c>
      <c r="B49" s="215"/>
      <c r="C49" s="335">
        <v>0</v>
      </c>
      <c r="D49" s="319">
        <f t="shared" si="0"/>
        <v>0</v>
      </c>
    </row>
    <row r="50" spans="1:4" ht="12">
      <c r="A50" s="15" t="s">
        <v>188</v>
      </c>
      <c r="B50" s="215"/>
      <c r="C50" s="335">
        <v>0</v>
      </c>
      <c r="D50" s="319">
        <f t="shared" si="0"/>
        <v>0</v>
      </c>
    </row>
    <row r="51" spans="1:4" ht="12">
      <c r="A51" s="15" t="s">
        <v>189</v>
      </c>
      <c r="B51" s="215"/>
      <c r="C51" s="335">
        <v>0</v>
      </c>
      <c r="D51" s="319">
        <f t="shared" si="0"/>
        <v>0</v>
      </c>
    </row>
    <row r="52" spans="1:4" ht="12">
      <c r="A52" s="262" t="s">
        <v>138</v>
      </c>
      <c r="B52" s="215"/>
      <c r="C52" s="335">
        <v>0</v>
      </c>
      <c r="D52" s="319">
        <f t="shared" si="0"/>
        <v>0</v>
      </c>
    </row>
    <row r="53" spans="1:4" ht="12">
      <c r="A53" s="30" t="str">
        <f>'Ops Expenses'!B30</f>
        <v>XYZ Expense</v>
      </c>
      <c r="B53" s="215"/>
      <c r="C53" s="335">
        <v>0</v>
      </c>
      <c r="D53" s="319">
        <f t="shared" si="0"/>
        <v>0</v>
      </c>
    </row>
    <row r="54" spans="1:4" ht="12">
      <c r="A54" s="30" t="str">
        <f>'Ops Expenses'!B31</f>
        <v>Optional 2</v>
      </c>
      <c r="B54" s="215"/>
      <c r="C54" s="335">
        <v>0</v>
      </c>
      <c r="D54" s="319">
        <f t="shared" si="0"/>
        <v>0</v>
      </c>
    </row>
    <row r="55" spans="1:4" ht="12.75" thickBot="1">
      <c r="A55" s="31" t="str">
        <f>'Ops Expenses'!B32</f>
        <v>Optional 3</v>
      </c>
      <c r="B55" s="263"/>
      <c r="C55" s="336">
        <v>0</v>
      </c>
      <c r="D55" s="320">
        <f t="shared" si="0"/>
        <v>0</v>
      </c>
    </row>
    <row r="56" spans="3:4" ht="12.75" thickBot="1">
      <c r="C56" s="34" t="s">
        <v>246</v>
      </c>
      <c r="D56" s="323">
        <v>16483.546</v>
      </c>
    </row>
    <row r="57" ht="12">
      <c r="A57" s="264" t="s">
        <v>98</v>
      </c>
    </row>
  </sheetData>
  <sheetProtection sheet="1" objects="1" scenarios="1"/>
  <mergeCells count="4">
    <mergeCell ref="A3:C3"/>
    <mergeCell ref="A4:C6"/>
    <mergeCell ref="D4:D6"/>
    <mergeCell ref="A33:B33"/>
  </mergeCells>
  <hyperlinks>
    <hyperlink ref="B1" location="Help!A73:A200" display="Help"/>
  </hyperlinks>
  <printOptions/>
  <pageMargins left="0.75" right="0.75" top="0.5" bottom="0.5" header="0.5" footer="0.5"/>
  <pageSetup horizontalDpi="600" verticalDpi="600" orientation="portrait"/>
  <headerFooter alignWithMargins="0">
    <oddHeader>&amp;L&amp;F&amp;C&amp;R&amp;D&amp;T</oddHeader>
    <oddFooter>&amp;LRethinking School Lunch&amp;CFood Systems Project of the Center for Ecoliteracy&amp;Rwww.ecoliteracy.org</oddFooter>
  </headerFooter>
  <ignoredErrors>
    <ignoredError sqref="C21" unlockedFormula="1"/>
  </ignoredErrors>
</worksheet>
</file>

<file path=xl/worksheets/sheet8.xml><?xml version="1.0" encoding="utf-8"?>
<worksheet xmlns="http://schemas.openxmlformats.org/spreadsheetml/2006/main" xmlns:r="http://schemas.openxmlformats.org/officeDocument/2006/relationships">
  <sheetPr codeName="Sheet7"/>
  <dimension ref="A1:BB58"/>
  <sheetViews>
    <sheetView showGridLines="0" zoomScale="75" zoomScaleNormal="75" workbookViewId="0" topLeftCell="A1">
      <pane xSplit="2" ySplit="4" topLeftCell="C5" activePane="bottomRight" state="frozen"/>
      <selection pane="topLeft" activeCell="A1" sqref="A1"/>
      <selection pane="topRight" activeCell="C1" sqref="C1"/>
      <selection pane="bottomLeft" activeCell="A5" sqref="A5"/>
      <selection pane="bottomRight" activeCell="A3" sqref="A3:B3"/>
    </sheetView>
  </sheetViews>
  <sheetFormatPr defaultColWidth="9.140625" defaultRowHeight="12.75"/>
  <cols>
    <col min="1" max="1" width="2.7109375" style="214" customWidth="1"/>
    <col min="2" max="2" width="35.7109375" style="214" customWidth="1"/>
    <col min="3" max="3" width="14.7109375" style="214" customWidth="1"/>
    <col min="4" max="4" width="7.8515625" style="214" customWidth="1"/>
    <col min="5" max="5" width="1.7109375" style="215" customWidth="1"/>
    <col min="6" max="6" width="14.7109375" style="214" customWidth="1"/>
    <col min="7" max="7" width="7.7109375" style="214" customWidth="1"/>
    <col min="8" max="8" width="1.7109375" style="215" customWidth="1"/>
    <col min="9" max="9" width="14.7109375" style="214" customWidth="1"/>
    <col min="10" max="10" width="7.7109375" style="214" customWidth="1"/>
    <col min="11" max="11" width="1.7109375" style="215" customWidth="1"/>
    <col min="12" max="12" width="14.7109375" style="214" customWidth="1"/>
    <col min="13" max="13" width="7.7109375" style="214" customWidth="1"/>
    <col min="14" max="14" width="1.7109375" style="215" customWidth="1"/>
    <col min="15" max="15" width="14.7109375" style="214" customWidth="1"/>
    <col min="16" max="16" width="7.7109375" style="214" customWidth="1"/>
    <col min="17" max="17" width="1.7109375" style="215" customWidth="1"/>
    <col min="18" max="18" width="14.7109375" style="214" customWidth="1"/>
    <col min="19" max="19" width="7.7109375" style="214" customWidth="1"/>
    <col min="20" max="20" width="1.7109375" style="215" customWidth="1"/>
    <col min="21" max="21" width="14.7109375" style="214" customWidth="1"/>
    <col min="22" max="22" width="7.7109375" style="214" customWidth="1"/>
    <col min="23" max="23" width="1.8515625" style="215" customWidth="1"/>
    <col min="24" max="24" width="14.7109375" style="214" customWidth="1"/>
    <col min="25" max="25" width="7.7109375" style="214" customWidth="1"/>
    <col min="26" max="26" width="1.7109375" style="215" customWidth="1"/>
    <col min="27" max="27" width="14.7109375" style="214" customWidth="1"/>
    <col min="28" max="28" width="7.7109375" style="214" customWidth="1"/>
    <col min="29" max="29" width="1.7109375" style="215" customWidth="1"/>
    <col min="30" max="30" width="14.7109375" style="214" customWidth="1"/>
    <col min="31" max="31" width="7.7109375" style="214" customWidth="1"/>
    <col min="32" max="32" width="1.7109375" style="215" customWidth="1"/>
    <col min="33" max="33" width="14.7109375" style="214" customWidth="1"/>
    <col min="34" max="34" width="7.7109375" style="214" customWidth="1"/>
    <col min="35" max="35" width="1.7109375" style="215" customWidth="1"/>
    <col min="36" max="36" width="14.7109375" style="214" customWidth="1"/>
    <col min="37" max="37" width="7.7109375" style="214" customWidth="1"/>
    <col min="38" max="38" width="1.7109375" style="215" customWidth="1"/>
    <col min="39" max="39" width="14.7109375" style="214" customWidth="1"/>
    <col min="40" max="40" width="7.7109375" style="214" customWidth="1"/>
    <col min="41" max="41" width="1.7109375" style="215" customWidth="1"/>
    <col min="42" max="42" width="14.7109375" style="214" customWidth="1"/>
    <col min="43" max="43" width="7.7109375" style="214" customWidth="1"/>
    <col min="44" max="44" width="1.7109375" style="215" customWidth="1"/>
    <col min="45" max="45" width="14.7109375" style="214" customWidth="1"/>
    <col min="46" max="46" width="7.7109375" style="214" customWidth="1"/>
    <col min="47" max="47" width="1.7109375" style="215" customWidth="1"/>
    <col min="48" max="48" width="14.8515625" style="214" customWidth="1"/>
    <col min="49" max="49" width="7.7109375" style="214" customWidth="1"/>
    <col min="50" max="50" width="1.7109375" style="214" customWidth="1"/>
    <col min="51" max="51" width="14.8515625" style="214" customWidth="1"/>
    <col min="52" max="52" width="1.7109375" style="214" customWidth="1"/>
    <col min="53" max="53" width="14.7109375" style="214" customWidth="1"/>
    <col min="54" max="54" width="7.8515625" style="214" customWidth="1"/>
    <col min="55" max="16384" width="9.140625" style="214" customWidth="1"/>
  </cols>
  <sheetData>
    <row r="1" spans="1:18" ht="16.5">
      <c r="A1" s="216" t="str">
        <f>Assumptions!B3</f>
        <v>XYZ Unified School District</v>
      </c>
      <c r="B1" s="213"/>
      <c r="C1" s="213"/>
      <c r="D1" s="213"/>
      <c r="E1" s="213"/>
      <c r="F1" s="213"/>
      <c r="G1" s="213"/>
      <c r="H1" s="213"/>
      <c r="I1" s="213"/>
      <c r="J1" s="213"/>
      <c r="K1" s="213"/>
      <c r="L1" s="213"/>
      <c r="M1" s="213"/>
      <c r="N1" s="213"/>
      <c r="O1" s="213"/>
      <c r="P1" s="213"/>
      <c r="Q1" s="213"/>
      <c r="R1" s="213"/>
    </row>
    <row r="2" spans="1:18" ht="16.5">
      <c r="A2" s="216" t="s">
        <v>136</v>
      </c>
      <c r="B2" s="216"/>
      <c r="C2" s="216"/>
      <c r="D2" s="216"/>
      <c r="E2" s="216"/>
      <c r="F2" s="216"/>
      <c r="G2" s="216"/>
      <c r="H2" s="216"/>
      <c r="I2" s="216"/>
      <c r="J2" s="216"/>
      <c r="K2" s="216"/>
      <c r="L2" s="216"/>
      <c r="M2" s="216"/>
      <c r="N2" s="216"/>
      <c r="O2" s="216"/>
      <c r="P2" s="216"/>
      <c r="Q2" s="216"/>
      <c r="R2" s="216"/>
    </row>
    <row r="3" spans="1:54" ht="13.5" customHeight="1">
      <c r="A3" s="445" t="s">
        <v>62</v>
      </c>
      <c r="B3" s="445"/>
      <c r="AV3" s="446" t="s">
        <v>90</v>
      </c>
      <c r="AW3" s="446"/>
      <c r="AY3" s="217" t="s">
        <v>94</v>
      </c>
      <c r="BA3" s="446" t="s">
        <v>94</v>
      </c>
      <c r="BB3" s="446"/>
    </row>
    <row r="4" spans="1:54" ht="13.5" customHeight="1">
      <c r="A4" s="218"/>
      <c r="B4" s="218"/>
      <c r="C4" s="444" t="str">
        <f>Assumptions!B4</f>
        <v>A</v>
      </c>
      <c r="D4" s="444"/>
      <c r="E4" s="219"/>
      <c r="F4" s="444" t="str">
        <f>Assumptions!C4</f>
        <v>B</v>
      </c>
      <c r="G4" s="444"/>
      <c r="H4" s="219"/>
      <c r="I4" s="444" t="str">
        <f>Assumptions!D4</f>
        <v>C</v>
      </c>
      <c r="J4" s="444"/>
      <c r="K4" s="219"/>
      <c r="L4" s="444" t="str">
        <f>Assumptions!E4</f>
        <v>D</v>
      </c>
      <c r="M4" s="444"/>
      <c r="N4" s="219"/>
      <c r="O4" s="444" t="str">
        <f>Assumptions!F4</f>
        <v>E</v>
      </c>
      <c r="P4" s="444"/>
      <c r="Q4" s="219"/>
      <c r="R4" s="444" t="str">
        <f>Assumptions!G4</f>
        <v>F</v>
      </c>
      <c r="S4" s="444"/>
      <c r="T4" s="220"/>
      <c r="U4" s="444" t="str">
        <f>Assumptions!H4</f>
        <v>G</v>
      </c>
      <c r="V4" s="444"/>
      <c r="W4" s="220"/>
      <c r="X4" s="444" t="str">
        <f>Assumptions!I4</f>
        <v>H</v>
      </c>
      <c r="Y4" s="444"/>
      <c r="Z4" s="220"/>
      <c r="AA4" s="444" t="str">
        <f>Assumptions!J4</f>
        <v>I</v>
      </c>
      <c r="AB4" s="444"/>
      <c r="AC4" s="220"/>
      <c r="AD4" s="444" t="str">
        <f>Assumptions!K4</f>
        <v>J</v>
      </c>
      <c r="AE4" s="444"/>
      <c r="AF4" s="220"/>
      <c r="AG4" s="444" t="str">
        <f>Assumptions!L4</f>
        <v>K</v>
      </c>
      <c r="AH4" s="444"/>
      <c r="AI4" s="220"/>
      <c r="AJ4" s="444" t="str">
        <f>Assumptions!M4</f>
        <v>L</v>
      </c>
      <c r="AK4" s="444"/>
      <c r="AL4" s="220"/>
      <c r="AM4" s="444" t="str">
        <f>Assumptions!N4</f>
        <v>M</v>
      </c>
      <c r="AN4" s="444"/>
      <c r="AO4" s="220"/>
      <c r="AP4" s="444" t="str">
        <f>Assumptions!O4</f>
        <v>N</v>
      </c>
      <c r="AQ4" s="444"/>
      <c r="AR4" s="220"/>
      <c r="AS4" s="444" t="str">
        <f>Assumptions!P4</f>
        <v>O</v>
      </c>
      <c r="AT4" s="444"/>
      <c r="AU4" s="220"/>
      <c r="AV4" s="446" t="s">
        <v>91</v>
      </c>
      <c r="AW4" s="446"/>
      <c r="AY4" s="217" t="s">
        <v>95</v>
      </c>
      <c r="BA4" s="446" t="s">
        <v>91</v>
      </c>
      <c r="BB4" s="446"/>
    </row>
    <row r="5" spans="1:47" ht="13.5" customHeight="1">
      <c r="A5" s="29" t="s">
        <v>256</v>
      </c>
      <c r="B5" s="218"/>
      <c r="C5" s="218"/>
      <c r="D5" s="218"/>
      <c r="E5" s="221"/>
      <c r="F5" s="218"/>
      <c r="G5" s="218"/>
      <c r="H5" s="221"/>
      <c r="I5" s="218"/>
      <c r="J5" s="218"/>
      <c r="K5" s="221"/>
      <c r="L5" s="218"/>
      <c r="M5" s="218"/>
      <c r="N5" s="221"/>
      <c r="O5" s="218"/>
      <c r="P5" s="218"/>
      <c r="Q5" s="221"/>
      <c r="R5" s="218"/>
      <c r="S5" s="218"/>
      <c r="T5" s="221"/>
      <c r="U5" s="218"/>
      <c r="V5" s="218"/>
      <c r="W5" s="221"/>
      <c r="X5" s="218"/>
      <c r="Y5" s="218"/>
      <c r="Z5" s="221"/>
      <c r="AA5" s="218"/>
      <c r="AB5" s="218"/>
      <c r="AC5" s="221"/>
      <c r="AD5" s="218"/>
      <c r="AE5" s="218"/>
      <c r="AF5" s="221"/>
      <c r="AG5" s="218"/>
      <c r="AH5" s="218"/>
      <c r="AI5" s="221"/>
      <c r="AJ5" s="218"/>
      <c r="AK5" s="218"/>
      <c r="AL5" s="221"/>
      <c r="AM5" s="218"/>
      <c r="AN5" s="218"/>
      <c r="AO5" s="221"/>
      <c r="AP5" s="218"/>
      <c r="AQ5" s="218"/>
      <c r="AR5" s="221"/>
      <c r="AS5" s="218"/>
      <c r="AT5" s="218"/>
      <c r="AU5" s="221"/>
    </row>
    <row r="6" spans="1:54" ht="13.5" customHeight="1">
      <c r="A6" s="1"/>
      <c r="B6" s="28" t="s">
        <v>183</v>
      </c>
      <c r="C6" s="18">
        <f>'Ops Revenue'!Y41</f>
        <v>0</v>
      </c>
      <c r="D6" s="222">
        <f aca="true" t="shared" si="0" ref="D6:D18">IF(C$18=0,0,C6/C$18)</f>
        <v>0</v>
      </c>
      <c r="E6" s="221"/>
      <c r="F6" s="18">
        <f>'Ops Revenue'!Y94</f>
        <v>0</v>
      </c>
      <c r="G6" s="222">
        <f aca="true" t="shared" si="1" ref="G6:G18">IF(F$18=0,0,F6/F$18)</f>
        <v>0</v>
      </c>
      <c r="H6" s="221"/>
      <c r="I6" s="18">
        <f>'Ops Revenue'!Y147</f>
        <v>0</v>
      </c>
      <c r="J6" s="222">
        <f aca="true" t="shared" si="2" ref="J6:J18">IF(I$18=0,0,I6/I$18)</f>
        <v>0</v>
      </c>
      <c r="K6" s="221"/>
      <c r="L6" s="18">
        <f>'Ops Revenue'!Y200</f>
        <v>0</v>
      </c>
      <c r="M6" s="222">
        <f aca="true" t="shared" si="3" ref="M6:M18">IF(L$18=0,0,L6/L$18)</f>
        <v>0</v>
      </c>
      <c r="N6" s="221"/>
      <c r="O6" s="18">
        <f>'Ops Revenue'!Y253</f>
        <v>0</v>
      </c>
      <c r="P6" s="222">
        <f aca="true" t="shared" si="4" ref="P6:P18">IF(O$18=0,0,O6/O$18)</f>
        <v>0</v>
      </c>
      <c r="Q6" s="221"/>
      <c r="R6" s="18">
        <f>'Ops Revenue'!Y306</f>
        <v>0</v>
      </c>
      <c r="S6" s="222">
        <f aca="true" t="shared" si="5" ref="S6:S18">IF(R$18=0,0,R6/R$18)</f>
        <v>0</v>
      </c>
      <c r="T6" s="223"/>
      <c r="U6" s="18">
        <f>'Ops Revenue'!Y359</f>
        <v>0</v>
      </c>
      <c r="V6" s="222">
        <f aca="true" t="shared" si="6" ref="V6:V18">IF(U$18=0,0,U6/U$18)</f>
        <v>0</v>
      </c>
      <c r="W6" s="223"/>
      <c r="X6" s="18">
        <f>'Ops Revenue'!Y412</f>
        <v>0</v>
      </c>
      <c r="Y6" s="222">
        <f aca="true" t="shared" si="7" ref="Y6:Y18">IF(X$18=0,0,X6/X$18)</f>
        <v>0</v>
      </c>
      <c r="Z6" s="223"/>
      <c r="AA6" s="18">
        <f>'Ops Revenue'!Y465</f>
        <v>0</v>
      </c>
      <c r="AB6" s="222">
        <f aca="true" t="shared" si="8" ref="AB6:AB18">IF(AA$18=0,0,AA6/AA$18)</f>
        <v>0</v>
      </c>
      <c r="AC6" s="223"/>
      <c r="AD6" s="18">
        <f>'Ops Revenue'!Y518</f>
        <v>0</v>
      </c>
      <c r="AE6" s="222">
        <f aca="true" t="shared" si="9" ref="AE6:AE18">IF(AD$18=0,0,AD6/AD$18)</f>
        <v>0</v>
      </c>
      <c r="AF6" s="223"/>
      <c r="AG6" s="18">
        <f>'Ops Revenue'!Y571</f>
        <v>0</v>
      </c>
      <c r="AH6" s="222">
        <f aca="true" t="shared" si="10" ref="AH6:AH18">IF(AG$18=0,0,AG6/AG$18)</f>
        <v>0</v>
      </c>
      <c r="AI6" s="223"/>
      <c r="AJ6" s="18">
        <f>'Ops Revenue'!Y624</f>
        <v>0</v>
      </c>
      <c r="AK6" s="222">
        <f aca="true" t="shared" si="11" ref="AK6:AK18">IF(AJ$18=0,0,AJ6/AJ$18)</f>
        <v>0</v>
      </c>
      <c r="AL6" s="223"/>
      <c r="AM6" s="18">
        <f>'Ops Revenue'!Y677</f>
        <v>0</v>
      </c>
      <c r="AN6" s="222">
        <f aca="true" t="shared" si="12" ref="AN6:AN18">IF(AM$18=0,0,AM6/AM$18)</f>
        <v>0</v>
      </c>
      <c r="AO6" s="223"/>
      <c r="AP6" s="18">
        <f>'Ops Revenue'!Y730</f>
        <v>0</v>
      </c>
      <c r="AQ6" s="222">
        <f aca="true" t="shared" si="13" ref="AQ6:AQ18">IF(AP$18=0,0,AP6/AP$18)</f>
        <v>0</v>
      </c>
      <c r="AR6" s="223"/>
      <c r="AS6" s="18">
        <f>'Ops Revenue'!Y783</f>
        <v>0</v>
      </c>
      <c r="AT6" s="222">
        <f aca="true" t="shared" si="14" ref="AT6:AT18">IF(AS$18=0,0,AS6/AS$18)</f>
        <v>0</v>
      </c>
      <c r="AU6" s="223"/>
      <c r="AV6" s="224">
        <f aca="true" t="shared" si="15" ref="AV6:AV18">C6+F6+I6+L6+O6+R6+U6+X6+AA6+AD6+AG6+AJ6+AM6+AP6+AS6</f>
        <v>0</v>
      </c>
      <c r="AW6" s="222">
        <f aca="true" t="shared" si="16" ref="AW6:AW18">IF(AV$18=0,0,AV6/AV$18)</f>
        <v>0</v>
      </c>
      <c r="AY6" s="225"/>
      <c r="BA6" s="224">
        <f>AV6+AY6</f>
        <v>0</v>
      </c>
      <c r="BB6" s="222">
        <f aca="true" t="shared" si="17" ref="BB6:BB18">IF(BA$18=0,0,BA6/BA$18)</f>
        <v>0</v>
      </c>
    </row>
    <row r="7" spans="1:54" ht="13.5" customHeight="1">
      <c r="A7" s="1"/>
      <c r="B7" s="28" t="s">
        <v>184</v>
      </c>
      <c r="C7" s="18">
        <f>'Ops Revenue'!Y42</f>
        <v>0</v>
      </c>
      <c r="D7" s="222">
        <f t="shared" si="0"/>
        <v>0</v>
      </c>
      <c r="E7" s="221"/>
      <c r="F7" s="18">
        <f>'Ops Revenue'!Y95</f>
        <v>0</v>
      </c>
      <c r="G7" s="222">
        <f t="shared" si="1"/>
        <v>0</v>
      </c>
      <c r="H7" s="221"/>
      <c r="I7" s="18">
        <f>'Ops Revenue'!Y148</f>
        <v>0</v>
      </c>
      <c r="J7" s="222">
        <f t="shared" si="2"/>
        <v>0</v>
      </c>
      <c r="K7" s="221"/>
      <c r="L7" s="18">
        <f>'Ops Revenue'!Y201</f>
        <v>0</v>
      </c>
      <c r="M7" s="222">
        <f t="shared" si="3"/>
        <v>0</v>
      </c>
      <c r="N7" s="221"/>
      <c r="O7" s="18">
        <f>'Ops Revenue'!Y254</f>
        <v>0</v>
      </c>
      <c r="P7" s="222">
        <f t="shared" si="4"/>
        <v>0</v>
      </c>
      <c r="Q7" s="221"/>
      <c r="R7" s="18">
        <f>'Ops Revenue'!Y307</f>
        <v>0</v>
      </c>
      <c r="S7" s="222">
        <f t="shared" si="5"/>
        <v>0</v>
      </c>
      <c r="T7" s="223"/>
      <c r="U7" s="18">
        <f>'Ops Revenue'!Y360</f>
        <v>0</v>
      </c>
      <c r="V7" s="222">
        <f t="shared" si="6"/>
        <v>0</v>
      </c>
      <c r="W7" s="223"/>
      <c r="X7" s="18">
        <f>'Ops Revenue'!Y413</f>
        <v>0</v>
      </c>
      <c r="Y7" s="222">
        <f t="shared" si="7"/>
        <v>0</v>
      </c>
      <c r="Z7" s="223"/>
      <c r="AA7" s="18">
        <f>'Ops Revenue'!Y466</f>
        <v>0</v>
      </c>
      <c r="AB7" s="222">
        <f t="shared" si="8"/>
        <v>0</v>
      </c>
      <c r="AC7" s="223"/>
      <c r="AD7" s="18">
        <f>'Ops Revenue'!Y519</f>
        <v>0</v>
      </c>
      <c r="AE7" s="222">
        <f t="shared" si="9"/>
        <v>0</v>
      </c>
      <c r="AF7" s="223"/>
      <c r="AG7" s="18">
        <f>'Ops Revenue'!Y572</f>
        <v>0</v>
      </c>
      <c r="AH7" s="222">
        <f t="shared" si="10"/>
        <v>0</v>
      </c>
      <c r="AI7" s="223"/>
      <c r="AJ7" s="18">
        <f>'Ops Revenue'!Y625</f>
        <v>0</v>
      </c>
      <c r="AK7" s="222">
        <f t="shared" si="11"/>
        <v>0</v>
      </c>
      <c r="AL7" s="223"/>
      <c r="AM7" s="18">
        <f>'Ops Revenue'!Y678</f>
        <v>0</v>
      </c>
      <c r="AN7" s="222">
        <f t="shared" si="12"/>
        <v>0</v>
      </c>
      <c r="AO7" s="223"/>
      <c r="AP7" s="18">
        <f>'Ops Revenue'!Y731</f>
        <v>0</v>
      </c>
      <c r="AQ7" s="222">
        <f t="shared" si="13"/>
        <v>0</v>
      </c>
      <c r="AR7" s="223"/>
      <c r="AS7" s="18">
        <f>'Ops Revenue'!Y784</f>
        <v>0</v>
      </c>
      <c r="AT7" s="222">
        <f t="shared" si="14"/>
        <v>0</v>
      </c>
      <c r="AU7" s="223"/>
      <c r="AV7" s="224">
        <f t="shared" si="15"/>
        <v>0</v>
      </c>
      <c r="AW7" s="222">
        <f t="shared" si="16"/>
        <v>0</v>
      </c>
      <c r="AY7" s="225"/>
      <c r="BA7" s="224">
        <f aca="true" t="shared" si="18" ref="BA7:BA57">AV7+AY7</f>
        <v>0</v>
      </c>
      <c r="BB7" s="222">
        <f t="shared" si="17"/>
        <v>0</v>
      </c>
    </row>
    <row r="8" spans="1:54" ht="13.5" customHeight="1">
      <c r="A8" s="1"/>
      <c r="B8" s="28" t="s">
        <v>185</v>
      </c>
      <c r="C8" s="18">
        <f>'Ops Revenue'!Y43</f>
        <v>0</v>
      </c>
      <c r="D8" s="222">
        <f t="shared" si="0"/>
        <v>0</v>
      </c>
      <c r="E8" s="221"/>
      <c r="F8" s="18">
        <f>'Ops Revenue'!Y96</f>
        <v>0</v>
      </c>
      <c r="G8" s="222">
        <f t="shared" si="1"/>
        <v>0</v>
      </c>
      <c r="H8" s="221"/>
      <c r="I8" s="18">
        <f>'Ops Revenue'!Y149</f>
        <v>0</v>
      </c>
      <c r="J8" s="222">
        <f t="shared" si="2"/>
        <v>0</v>
      </c>
      <c r="K8" s="221"/>
      <c r="L8" s="18">
        <f>'Ops Revenue'!Y202</f>
        <v>0</v>
      </c>
      <c r="M8" s="222">
        <f t="shared" si="3"/>
        <v>0</v>
      </c>
      <c r="N8" s="221"/>
      <c r="O8" s="18">
        <f>'Ops Revenue'!Y255</f>
        <v>0</v>
      </c>
      <c r="P8" s="222">
        <f t="shared" si="4"/>
        <v>0</v>
      </c>
      <c r="Q8" s="221"/>
      <c r="R8" s="18">
        <f>'Ops Revenue'!Y308</f>
        <v>0</v>
      </c>
      <c r="S8" s="222">
        <f t="shared" si="5"/>
        <v>0</v>
      </c>
      <c r="T8" s="223"/>
      <c r="U8" s="18">
        <f>'Ops Revenue'!Y361</f>
        <v>0</v>
      </c>
      <c r="V8" s="222">
        <f t="shared" si="6"/>
        <v>0</v>
      </c>
      <c r="W8" s="223"/>
      <c r="X8" s="18">
        <f>'Ops Revenue'!Y414</f>
        <v>0</v>
      </c>
      <c r="Y8" s="222">
        <f t="shared" si="7"/>
        <v>0</v>
      </c>
      <c r="Z8" s="223"/>
      <c r="AA8" s="18">
        <f>'Ops Revenue'!Y467</f>
        <v>0</v>
      </c>
      <c r="AB8" s="222">
        <f t="shared" si="8"/>
        <v>0</v>
      </c>
      <c r="AC8" s="223"/>
      <c r="AD8" s="18">
        <f>'Ops Revenue'!Y520</f>
        <v>0</v>
      </c>
      <c r="AE8" s="222">
        <f t="shared" si="9"/>
        <v>0</v>
      </c>
      <c r="AF8" s="223"/>
      <c r="AG8" s="18">
        <f>'Ops Revenue'!Y573</f>
        <v>0</v>
      </c>
      <c r="AH8" s="222">
        <f t="shared" si="10"/>
        <v>0</v>
      </c>
      <c r="AI8" s="223"/>
      <c r="AJ8" s="18">
        <f>'Ops Revenue'!Y626</f>
        <v>0</v>
      </c>
      <c r="AK8" s="222">
        <f t="shared" si="11"/>
        <v>0</v>
      </c>
      <c r="AL8" s="223"/>
      <c r="AM8" s="18">
        <f>'Ops Revenue'!Y679</f>
        <v>0</v>
      </c>
      <c r="AN8" s="222">
        <f t="shared" si="12"/>
        <v>0</v>
      </c>
      <c r="AO8" s="223"/>
      <c r="AP8" s="18">
        <f>'Ops Revenue'!Y732</f>
        <v>0</v>
      </c>
      <c r="AQ8" s="222">
        <f t="shared" si="13"/>
        <v>0</v>
      </c>
      <c r="AR8" s="223"/>
      <c r="AS8" s="18">
        <f>'Ops Revenue'!Y785</f>
        <v>0</v>
      </c>
      <c r="AT8" s="222">
        <f t="shared" si="14"/>
        <v>0</v>
      </c>
      <c r="AU8" s="223"/>
      <c r="AV8" s="224">
        <f t="shared" si="15"/>
        <v>0</v>
      </c>
      <c r="AW8" s="222">
        <f t="shared" si="16"/>
        <v>0</v>
      </c>
      <c r="AY8" s="225"/>
      <c r="BA8" s="224">
        <f t="shared" si="18"/>
        <v>0</v>
      </c>
      <c r="BB8" s="222">
        <f t="shared" si="17"/>
        <v>0</v>
      </c>
    </row>
    <row r="9" spans="1:54" ht="13.5" customHeight="1">
      <c r="A9" s="1"/>
      <c r="B9" s="28" t="s">
        <v>192</v>
      </c>
      <c r="C9" s="18">
        <f>'Ops Revenue'!Y44</f>
        <v>0</v>
      </c>
      <c r="D9" s="222">
        <f t="shared" si="0"/>
        <v>0</v>
      </c>
      <c r="E9" s="221"/>
      <c r="F9" s="18">
        <f>'Ops Revenue'!Y97</f>
        <v>0</v>
      </c>
      <c r="G9" s="222">
        <f t="shared" si="1"/>
        <v>0</v>
      </c>
      <c r="H9" s="221"/>
      <c r="I9" s="18">
        <f>'Ops Revenue'!Y150</f>
        <v>0</v>
      </c>
      <c r="J9" s="222">
        <f t="shared" si="2"/>
        <v>0</v>
      </c>
      <c r="K9" s="221"/>
      <c r="L9" s="18">
        <f>'Ops Revenue'!Y203</f>
        <v>0</v>
      </c>
      <c r="M9" s="222">
        <f t="shared" si="3"/>
        <v>0</v>
      </c>
      <c r="N9" s="221"/>
      <c r="O9" s="18">
        <f>'Ops Revenue'!Y256</f>
        <v>0</v>
      </c>
      <c r="P9" s="222">
        <f t="shared" si="4"/>
        <v>0</v>
      </c>
      <c r="Q9" s="221"/>
      <c r="R9" s="18">
        <f>'Ops Revenue'!Y309</f>
        <v>0</v>
      </c>
      <c r="S9" s="222">
        <f t="shared" si="5"/>
        <v>0</v>
      </c>
      <c r="T9" s="223"/>
      <c r="U9" s="18">
        <f>'Ops Revenue'!Y362</f>
        <v>0</v>
      </c>
      <c r="V9" s="222">
        <f t="shared" si="6"/>
        <v>0</v>
      </c>
      <c r="W9" s="223"/>
      <c r="X9" s="18">
        <f>'Ops Revenue'!Y415</f>
        <v>0</v>
      </c>
      <c r="Y9" s="222">
        <f t="shared" si="7"/>
        <v>0</v>
      </c>
      <c r="Z9" s="223"/>
      <c r="AA9" s="18">
        <f>'Ops Revenue'!Y468</f>
        <v>0</v>
      </c>
      <c r="AB9" s="222">
        <f t="shared" si="8"/>
        <v>0</v>
      </c>
      <c r="AC9" s="223"/>
      <c r="AD9" s="18">
        <f>'Ops Revenue'!Y521</f>
        <v>0</v>
      </c>
      <c r="AE9" s="222">
        <f t="shared" si="9"/>
        <v>0</v>
      </c>
      <c r="AF9" s="223"/>
      <c r="AG9" s="18">
        <f>'Ops Revenue'!Y574</f>
        <v>0</v>
      </c>
      <c r="AH9" s="222">
        <f t="shared" si="10"/>
        <v>0</v>
      </c>
      <c r="AI9" s="223"/>
      <c r="AJ9" s="18">
        <f>'Ops Revenue'!Y627</f>
        <v>0</v>
      </c>
      <c r="AK9" s="222">
        <f t="shared" si="11"/>
        <v>0</v>
      </c>
      <c r="AL9" s="223"/>
      <c r="AM9" s="18">
        <f>'Ops Revenue'!Y680</f>
        <v>0</v>
      </c>
      <c r="AN9" s="222">
        <f t="shared" si="12"/>
        <v>0</v>
      </c>
      <c r="AO9" s="223"/>
      <c r="AP9" s="18">
        <f>'Ops Revenue'!Y733</f>
        <v>0</v>
      </c>
      <c r="AQ9" s="222">
        <f t="shared" si="13"/>
        <v>0</v>
      </c>
      <c r="AR9" s="223"/>
      <c r="AS9" s="18">
        <f>'Ops Revenue'!Y786</f>
        <v>0</v>
      </c>
      <c r="AT9" s="222">
        <f t="shared" si="14"/>
        <v>0</v>
      </c>
      <c r="AU9" s="223"/>
      <c r="AV9" s="224">
        <f t="shared" si="15"/>
        <v>0</v>
      </c>
      <c r="AW9" s="222">
        <f t="shared" si="16"/>
        <v>0</v>
      </c>
      <c r="AY9" s="225"/>
      <c r="BA9" s="224">
        <f t="shared" si="18"/>
        <v>0</v>
      </c>
      <c r="BB9" s="222">
        <f t="shared" si="17"/>
        <v>0</v>
      </c>
    </row>
    <row r="10" spans="1:54" ht="13.5" customHeight="1">
      <c r="A10" s="1"/>
      <c r="B10" s="28" t="s">
        <v>193</v>
      </c>
      <c r="C10" s="18">
        <f>'Ops Revenue'!Y45</f>
        <v>0</v>
      </c>
      <c r="D10" s="222">
        <f t="shared" si="0"/>
        <v>0</v>
      </c>
      <c r="E10" s="221"/>
      <c r="F10" s="18">
        <f>'Ops Revenue'!Y98</f>
        <v>0</v>
      </c>
      <c r="G10" s="222">
        <f t="shared" si="1"/>
        <v>0</v>
      </c>
      <c r="H10" s="221"/>
      <c r="I10" s="18">
        <f>'Ops Revenue'!Y151</f>
        <v>0</v>
      </c>
      <c r="J10" s="222">
        <f t="shared" si="2"/>
        <v>0</v>
      </c>
      <c r="K10" s="221"/>
      <c r="L10" s="18">
        <f>'Ops Revenue'!Y204</f>
        <v>0</v>
      </c>
      <c r="M10" s="222">
        <f t="shared" si="3"/>
        <v>0</v>
      </c>
      <c r="N10" s="221"/>
      <c r="O10" s="18">
        <f>'Ops Revenue'!Y257</f>
        <v>0</v>
      </c>
      <c r="P10" s="222">
        <f t="shared" si="4"/>
        <v>0</v>
      </c>
      <c r="Q10" s="221"/>
      <c r="R10" s="18">
        <f>'Ops Revenue'!Y310</f>
        <v>0</v>
      </c>
      <c r="S10" s="222">
        <f t="shared" si="5"/>
        <v>0</v>
      </c>
      <c r="T10" s="223"/>
      <c r="U10" s="18">
        <f>'Ops Revenue'!Y363</f>
        <v>0</v>
      </c>
      <c r="V10" s="222">
        <f t="shared" si="6"/>
        <v>0</v>
      </c>
      <c r="W10" s="223"/>
      <c r="X10" s="18">
        <f>'Ops Revenue'!Y416</f>
        <v>0</v>
      </c>
      <c r="Y10" s="222">
        <f t="shared" si="7"/>
        <v>0</v>
      </c>
      <c r="Z10" s="223"/>
      <c r="AA10" s="18">
        <f>'Ops Revenue'!Y469</f>
        <v>0</v>
      </c>
      <c r="AB10" s="222">
        <f t="shared" si="8"/>
        <v>0</v>
      </c>
      <c r="AC10" s="223"/>
      <c r="AD10" s="18">
        <f>'Ops Revenue'!Y522</f>
        <v>0</v>
      </c>
      <c r="AE10" s="222">
        <f t="shared" si="9"/>
        <v>0</v>
      </c>
      <c r="AF10" s="223"/>
      <c r="AG10" s="18">
        <f>'Ops Revenue'!Y575</f>
        <v>0</v>
      </c>
      <c r="AH10" s="222">
        <f t="shared" si="10"/>
        <v>0</v>
      </c>
      <c r="AI10" s="223"/>
      <c r="AJ10" s="18">
        <f>'Ops Revenue'!Y628</f>
        <v>0</v>
      </c>
      <c r="AK10" s="222">
        <f t="shared" si="11"/>
        <v>0</v>
      </c>
      <c r="AL10" s="223"/>
      <c r="AM10" s="18">
        <f>'Ops Revenue'!Y681</f>
        <v>0</v>
      </c>
      <c r="AN10" s="222">
        <f t="shared" si="12"/>
        <v>0</v>
      </c>
      <c r="AO10" s="223"/>
      <c r="AP10" s="18">
        <f>'Ops Revenue'!Y734</f>
        <v>0</v>
      </c>
      <c r="AQ10" s="222">
        <f t="shared" si="13"/>
        <v>0</v>
      </c>
      <c r="AR10" s="223"/>
      <c r="AS10" s="18">
        <f>'Ops Revenue'!Y787</f>
        <v>0</v>
      </c>
      <c r="AT10" s="222">
        <f t="shared" si="14"/>
        <v>0</v>
      </c>
      <c r="AU10" s="223"/>
      <c r="AV10" s="224">
        <f t="shared" si="15"/>
        <v>0</v>
      </c>
      <c r="AW10" s="222">
        <f t="shared" si="16"/>
        <v>0</v>
      </c>
      <c r="AY10" s="225"/>
      <c r="BA10" s="224">
        <f t="shared" si="18"/>
        <v>0</v>
      </c>
      <c r="BB10" s="222">
        <f t="shared" si="17"/>
        <v>0</v>
      </c>
    </row>
    <row r="11" spans="1:54" ht="13.5" customHeight="1">
      <c r="A11" s="1"/>
      <c r="B11" s="28" t="s">
        <v>194</v>
      </c>
      <c r="C11" s="18">
        <f>'Ops Revenue'!Y46</f>
        <v>0</v>
      </c>
      <c r="D11" s="222">
        <f t="shared" si="0"/>
        <v>0</v>
      </c>
      <c r="E11" s="221"/>
      <c r="F11" s="18">
        <f>'Ops Revenue'!Y99</f>
        <v>0</v>
      </c>
      <c r="G11" s="222">
        <f t="shared" si="1"/>
        <v>0</v>
      </c>
      <c r="H11" s="221"/>
      <c r="I11" s="18">
        <f>'Ops Revenue'!Y152</f>
        <v>0</v>
      </c>
      <c r="J11" s="222">
        <f t="shared" si="2"/>
        <v>0</v>
      </c>
      <c r="K11" s="221"/>
      <c r="L11" s="18">
        <f>'Ops Revenue'!Y205</f>
        <v>0</v>
      </c>
      <c r="M11" s="222">
        <f t="shared" si="3"/>
        <v>0</v>
      </c>
      <c r="N11" s="221"/>
      <c r="O11" s="18">
        <f>'Ops Revenue'!Y258</f>
        <v>0</v>
      </c>
      <c r="P11" s="222">
        <f t="shared" si="4"/>
        <v>0</v>
      </c>
      <c r="Q11" s="221"/>
      <c r="R11" s="18">
        <f>'Ops Revenue'!Y311</f>
        <v>0</v>
      </c>
      <c r="S11" s="222">
        <f t="shared" si="5"/>
        <v>0</v>
      </c>
      <c r="T11" s="223"/>
      <c r="U11" s="18">
        <f>'Ops Revenue'!Y364</f>
        <v>0</v>
      </c>
      <c r="V11" s="222">
        <f t="shared" si="6"/>
        <v>0</v>
      </c>
      <c r="W11" s="223"/>
      <c r="X11" s="18">
        <f>'Ops Revenue'!Y417</f>
        <v>0</v>
      </c>
      <c r="Y11" s="222">
        <f t="shared" si="7"/>
        <v>0</v>
      </c>
      <c r="Z11" s="223"/>
      <c r="AA11" s="18">
        <f>'Ops Revenue'!Y470</f>
        <v>0</v>
      </c>
      <c r="AB11" s="222">
        <f t="shared" si="8"/>
        <v>0</v>
      </c>
      <c r="AC11" s="223"/>
      <c r="AD11" s="18">
        <f>'Ops Revenue'!Y523</f>
        <v>0</v>
      </c>
      <c r="AE11" s="222">
        <f t="shared" si="9"/>
        <v>0</v>
      </c>
      <c r="AF11" s="223"/>
      <c r="AG11" s="18">
        <f>'Ops Revenue'!Y576</f>
        <v>0</v>
      </c>
      <c r="AH11" s="222">
        <f t="shared" si="10"/>
        <v>0</v>
      </c>
      <c r="AI11" s="223"/>
      <c r="AJ11" s="18">
        <f>'Ops Revenue'!Y629</f>
        <v>0</v>
      </c>
      <c r="AK11" s="222">
        <f t="shared" si="11"/>
        <v>0</v>
      </c>
      <c r="AL11" s="223"/>
      <c r="AM11" s="18">
        <f>'Ops Revenue'!Y682</f>
        <v>0</v>
      </c>
      <c r="AN11" s="222">
        <f t="shared" si="12"/>
        <v>0</v>
      </c>
      <c r="AO11" s="223"/>
      <c r="AP11" s="18">
        <f>'Ops Revenue'!Y735</f>
        <v>0</v>
      </c>
      <c r="AQ11" s="222">
        <f t="shared" si="13"/>
        <v>0</v>
      </c>
      <c r="AR11" s="223"/>
      <c r="AS11" s="18">
        <f>'Ops Revenue'!Y788</f>
        <v>0</v>
      </c>
      <c r="AT11" s="222">
        <f t="shared" si="14"/>
        <v>0</v>
      </c>
      <c r="AU11" s="223"/>
      <c r="AV11" s="224">
        <f t="shared" si="15"/>
        <v>0</v>
      </c>
      <c r="AW11" s="222">
        <f t="shared" si="16"/>
        <v>0</v>
      </c>
      <c r="AY11" s="225"/>
      <c r="BA11" s="224">
        <f t="shared" si="18"/>
        <v>0</v>
      </c>
      <c r="BB11" s="222">
        <f t="shared" si="17"/>
        <v>0</v>
      </c>
    </row>
    <row r="12" spans="1:54" ht="13.5" customHeight="1">
      <c r="A12" s="1"/>
      <c r="B12" s="28" t="s">
        <v>195</v>
      </c>
      <c r="C12" s="18">
        <f>'Ops Revenue'!Y47</f>
        <v>0</v>
      </c>
      <c r="D12" s="222">
        <f t="shared" si="0"/>
        <v>0</v>
      </c>
      <c r="E12" s="221"/>
      <c r="F12" s="18">
        <f>'Ops Revenue'!Y100</f>
        <v>0</v>
      </c>
      <c r="G12" s="222">
        <f t="shared" si="1"/>
        <v>0</v>
      </c>
      <c r="H12" s="221"/>
      <c r="I12" s="18">
        <f>'Ops Revenue'!Y153</f>
        <v>0</v>
      </c>
      <c r="J12" s="222">
        <f t="shared" si="2"/>
        <v>0</v>
      </c>
      <c r="K12" s="221"/>
      <c r="L12" s="18">
        <f>'Ops Revenue'!Y206</f>
        <v>0</v>
      </c>
      <c r="M12" s="222">
        <f t="shared" si="3"/>
        <v>0</v>
      </c>
      <c r="N12" s="221"/>
      <c r="O12" s="18">
        <f>'Ops Revenue'!Y259</f>
        <v>0</v>
      </c>
      <c r="P12" s="222">
        <f t="shared" si="4"/>
        <v>0</v>
      </c>
      <c r="Q12" s="221"/>
      <c r="R12" s="18">
        <f>'Ops Revenue'!Y312</f>
        <v>0</v>
      </c>
      <c r="S12" s="222">
        <f t="shared" si="5"/>
        <v>0</v>
      </c>
      <c r="T12" s="223"/>
      <c r="U12" s="18">
        <f>'Ops Revenue'!Y365</f>
        <v>0</v>
      </c>
      <c r="V12" s="222">
        <f t="shared" si="6"/>
        <v>0</v>
      </c>
      <c r="W12" s="223"/>
      <c r="X12" s="18">
        <f>'Ops Revenue'!Y418</f>
        <v>0</v>
      </c>
      <c r="Y12" s="222">
        <f t="shared" si="7"/>
        <v>0</v>
      </c>
      <c r="Z12" s="223"/>
      <c r="AA12" s="18">
        <f>'Ops Revenue'!Y471</f>
        <v>0</v>
      </c>
      <c r="AB12" s="222">
        <f t="shared" si="8"/>
        <v>0</v>
      </c>
      <c r="AC12" s="223"/>
      <c r="AD12" s="18">
        <f>'Ops Revenue'!Y524</f>
        <v>0</v>
      </c>
      <c r="AE12" s="222">
        <f t="shared" si="9"/>
        <v>0</v>
      </c>
      <c r="AF12" s="223"/>
      <c r="AG12" s="18">
        <f>'Ops Revenue'!Y577</f>
        <v>0</v>
      </c>
      <c r="AH12" s="222">
        <f t="shared" si="10"/>
        <v>0</v>
      </c>
      <c r="AI12" s="223"/>
      <c r="AJ12" s="18">
        <f>'Ops Revenue'!Y630</f>
        <v>0</v>
      </c>
      <c r="AK12" s="222">
        <f t="shared" si="11"/>
        <v>0</v>
      </c>
      <c r="AL12" s="223"/>
      <c r="AM12" s="18">
        <f>'Ops Revenue'!Y683</f>
        <v>0</v>
      </c>
      <c r="AN12" s="222">
        <f t="shared" si="12"/>
        <v>0</v>
      </c>
      <c r="AO12" s="223"/>
      <c r="AP12" s="18">
        <f>'Ops Revenue'!Y736</f>
        <v>0</v>
      </c>
      <c r="AQ12" s="222">
        <f t="shared" si="13"/>
        <v>0</v>
      </c>
      <c r="AR12" s="223"/>
      <c r="AS12" s="18">
        <f>'Ops Revenue'!Y789</f>
        <v>0</v>
      </c>
      <c r="AT12" s="222">
        <f t="shared" si="14"/>
        <v>0</v>
      </c>
      <c r="AU12" s="223"/>
      <c r="AV12" s="224">
        <f t="shared" si="15"/>
        <v>0</v>
      </c>
      <c r="AW12" s="222">
        <f t="shared" si="16"/>
        <v>0</v>
      </c>
      <c r="AY12" s="225"/>
      <c r="BA12" s="224">
        <f t="shared" si="18"/>
        <v>0</v>
      </c>
      <c r="BB12" s="222">
        <f t="shared" si="17"/>
        <v>0</v>
      </c>
    </row>
    <row r="13" spans="1:54" ht="13.5" customHeight="1">
      <c r="A13" s="1"/>
      <c r="B13" s="28" t="s">
        <v>196</v>
      </c>
      <c r="C13" s="18">
        <f>'Ops Revenue'!Y48</f>
        <v>0</v>
      </c>
      <c r="D13" s="222">
        <f t="shared" si="0"/>
        <v>0</v>
      </c>
      <c r="E13" s="221"/>
      <c r="F13" s="18">
        <f>'Ops Revenue'!Y101</f>
        <v>0</v>
      </c>
      <c r="G13" s="222">
        <f t="shared" si="1"/>
        <v>0</v>
      </c>
      <c r="H13" s="221"/>
      <c r="I13" s="18">
        <f>'Ops Revenue'!Y154</f>
        <v>0</v>
      </c>
      <c r="J13" s="222">
        <f t="shared" si="2"/>
        <v>0</v>
      </c>
      <c r="K13" s="221"/>
      <c r="L13" s="18">
        <f>'Ops Revenue'!Y207</f>
        <v>0</v>
      </c>
      <c r="M13" s="222">
        <f t="shared" si="3"/>
        <v>0</v>
      </c>
      <c r="N13" s="221"/>
      <c r="O13" s="18">
        <f>'Ops Revenue'!Y260</f>
        <v>0</v>
      </c>
      <c r="P13" s="222">
        <f t="shared" si="4"/>
        <v>0</v>
      </c>
      <c r="Q13" s="221"/>
      <c r="R13" s="18">
        <f>'Ops Revenue'!Y313</f>
        <v>0</v>
      </c>
      <c r="S13" s="222">
        <f t="shared" si="5"/>
        <v>0</v>
      </c>
      <c r="T13" s="223"/>
      <c r="U13" s="18">
        <f>'Ops Revenue'!Y366</f>
        <v>0</v>
      </c>
      <c r="V13" s="222">
        <f t="shared" si="6"/>
        <v>0</v>
      </c>
      <c r="W13" s="223"/>
      <c r="X13" s="18">
        <f>'Ops Revenue'!Y419</f>
        <v>0</v>
      </c>
      <c r="Y13" s="222">
        <f t="shared" si="7"/>
        <v>0</v>
      </c>
      <c r="Z13" s="223"/>
      <c r="AA13" s="18">
        <f>'Ops Revenue'!Y472</f>
        <v>0</v>
      </c>
      <c r="AB13" s="222">
        <f t="shared" si="8"/>
        <v>0</v>
      </c>
      <c r="AC13" s="223"/>
      <c r="AD13" s="18">
        <f>'Ops Revenue'!Y525</f>
        <v>0</v>
      </c>
      <c r="AE13" s="222">
        <f t="shared" si="9"/>
        <v>0</v>
      </c>
      <c r="AF13" s="223"/>
      <c r="AG13" s="18">
        <f>'Ops Revenue'!Y578</f>
        <v>0</v>
      </c>
      <c r="AH13" s="222">
        <f t="shared" si="10"/>
        <v>0</v>
      </c>
      <c r="AI13" s="223"/>
      <c r="AJ13" s="18">
        <f>'Ops Revenue'!Y631</f>
        <v>0</v>
      </c>
      <c r="AK13" s="222">
        <f t="shared" si="11"/>
        <v>0</v>
      </c>
      <c r="AL13" s="223"/>
      <c r="AM13" s="18">
        <f>'Ops Revenue'!Y684</f>
        <v>0</v>
      </c>
      <c r="AN13" s="222">
        <f t="shared" si="12"/>
        <v>0</v>
      </c>
      <c r="AO13" s="223"/>
      <c r="AP13" s="18">
        <f>'Ops Revenue'!Y737</f>
        <v>0</v>
      </c>
      <c r="AQ13" s="222">
        <f t="shared" si="13"/>
        <v>0</v>
      </c>
      <c r="AR13" s="223"/>
      <c r="AS13" s="18">
        <f>'Ops Revenue'!Y790</f>
        <v>0</v>
      </c>
      <c r="AT13" s="222">
        <f t="shared" si="14"/>
        <v>0</v>
      </c>
      <c r="AU13" s="223"/>
      <c r="AV13" s="224">
        <f t="shared" si="15"/>
        <v>0</v>
      </c>
      <c r="AW13" s="222">
        <f t="shared" si="16"/>
        <v>0</v>
      </c>
      <c r="AY13" s="225"/>
      <c r="BA13" s="224">
        <f t="shared" si="18"/>
        <v>0</v>
      </c>
      <c r="BB13" s="222">
        <f t="shared" si="17"/>
        <v>0</v>
      </c>
    </row>
    <row r="14" spans="1:54" ht="13.5" customHeight="1">
      <c r="A14" s="1"/>
      <c r="B14" s="28" t="s">
        <v>197</v>
      </c>
      <c r="C14" s="18">
        <f>'Ops Revenue'!Y49</f>
        <v>0</v>
      </c>
      <c r="D14" s="222">
        <f t="shared" si="0"/>
        <v>0</v>
      </c>
      <c r="E14" s="221"/>
      <c r="F14" s="18">
        <f>'Ops Revenue'!Y102</f>
        <v>0</v>
      </c>
      <c r="G14" s="222">
        <f t="shared" si="1"/>
        <v>0</v>
      </c>
      <c r="H14" s="221"/>
      <c r="I14" s="18">
        <f>'Ops Revenue'!Y155</f>
        <v>0</v>
      </c>
      <c r="J14" s="222">
        <f t="shared" si="2"/>
        <v>0</v>
      </c>
      <c r="K14" s="221"/>
      <c r="L14" s="18">
        <f>'Ops Revenue'!Y208</f>
        <v>0</v>
      </c>
      <c r="M14" s="222">
        <f t="shared" si="3"/>
        <v>0</v>
      </c>
      <c r="N14" s="221"/>
      <c r="O14" s="18">
        <f>'Ops Revenue'!Y261</f>
        <v>0</v>
      </c>
      <c r="P14" s="222">
        <f t="shared" si="4"/>
        <v>0</v>
      </c>
      <c r="Q14" s="221"/>
      <c r="R14" s="18">
        <f>'Ops Revenue'!Y314</f>
        <v>0</v>
      </c>
      <c r="S14" s="222">
        <f t="shared" si="5"/>
        <v>0</v>
      </c>
      <c r="T14" s="223"/>
      <c r="U14" s="18">
        <f>'Ops Revenue'!Y367</f>
        <v>0</v>
      </c>
      <c r="V14" s="222">
        <f t="shared" si="6"/>
        <v>0</v>
      </c>
      <c r="W14" s="223"/>
      <c r="X14" s="18">
        <f>'Ops Revenue'!Y420</f>
        <v>0</v>
      </c>
      <c r="Y14" s="222">
        <f t="shared" si="7"/>
        <v>0</v>
      </c>
      <c r="Z14" s="223"/>
      <c r="AA14" s="18">
        <f>'Ops Revenue'!Y473</f>
        <v>0</v>
      </c>
      <c r="AB14" s="222">
        <f t="shared" si="8"/>
        <v>0</v>
      </c>
      <c r="AC14" s="223"/>
      <c r="AD14" s="18">
        <f>'Ops Revenue'!Y526</f>
        <v>0</v>
      </c>
      <c r="AE14" s="222">
        <f t="shared" si="9"/>
        <v>0</v>
      </c>
      <c r="AF14" s="223"/>
      <c r="AG14" s="18">
        <f>'Ops Revenue'!Y579</f>
        <v>0</v>
      </c>
      <c r="AH14" s="222">
        <f t="shared" si="10"/>
        <v>0</v>
      </c>
      <c r="AI14" s="223"/>
      <c r="AJ14" s="18">
        <f>'Ops Revenue'!Y632</f>
        <v>0</v>
      </c>
      <c r="AK14" s="222">
        <f t="shared" si="11"/>
        <v>0</v>
      </c>
      <c r="AL14" s="223"/>
      <c r="AM14" s="18">
        <f>'Ops Revenue'!Y685</f>
        <v>0</v>
      </c>
      <c r="AN14" s="222">
        <f t="shared" si="12"/>
        <v>0</v>
      </c>
      <c r="AO14" s="223"/>
      <c r="AP14" s="18">
        <f>'Ops Revenue'!Y738</f>
        <v>0</v>
      </c>
      <c r="AQ14" s="222">
        <f t="shared" si="13"/>
        <v>0</v>
      </c>
      <c r="AR14" s="223"/>
      <c r="AS14" s="18">
        <f>'Ops Revenue'!Y791</f>
        <v>0</v>
      </c>
      <c r="AT14" s="222">
        <f t="shared" si="14"/>
        <v>0</v>
      </c>
      <c r="AU14" s="223"/>
      <c r="AV14" s="224">
        <f t="shared" si="15"/>
        <v>0</v>
      </c>
      <c r="AW14" s="222">
        <f t="shared" si="16"/>
        <v>0</v>
      </c>
      <c r="AY14" s="225"/>
      <c r="BA14" s="224">
        <f t="shared" si="18"/>
        <v>0</v>
      </c>
      <c r="BB14" s="222">
        <f t="shared" si="17"/>
        <v>0</v>
      </c>
    </row>
    <row r="15" spans="1:54" ht="13.5" customHeight="1">
      <c r="A15" s="1"/>
      <c r="B15" s="218" t="s">
        <v>88</v>
      </c>
      <c r="C15" s="249">
        <v>0</v>
      </c>
      <c r="D15" s="222">
        <f t="shared" si="0"/>
        <v>0</v>
      </c>
      <c r="E15" s="221"/>
      <c r="F15" s="249">
        <v>0</v>
      </c>
      <c r="G15" s="222">
        <f t="shared" si="1"/>
        <v>0</v>
      </c>
      <c r="H15" s="221"/>
      <c r="I15" s="249">
        <v>0</v>
      </c>
      <c r="J15" s="222">
        <f t="shared" si="2"/>
        <v>0</v>
      </c>
      <c r="K15" s="221"/>
      <c r="L15" s="249">
        <v>0</v>
      </c>
      <c r="M15" s="222">
        <f t="shared" si="3"/>
        <v>0</v>
      </c>
      <c r="N15" s="221"/>
      <c r="O15" s="249">
        <v>0</v>
      </c>
      <c r="P15" s="222">
        <f t="shared" si="4"/>
        <v>0</v>
      </c>
      <c r="Q15" s="221"/>
      <c r="R15" s="249">
        <v>0</v>
      </c>
      <c r="S15" s="222">
        <f t="shared" si="5"/>
        <v>0</v>
      </c>
      <c r="T15" s="223"/>
      <c r="U15" s="249">
        <v>0</v>
      </c>
      <c r="V15" s="222">
        <f t="shared" si="6"/>
        <v>0</v>
      </c>
      <c r="W15" s="223"/>
      <c r="X15" s="249">
        <v>0</v>
      </c>
      <c r="Y15" s="222">
        <f t="shared" si="7"/>
        <v>0</v>
      </c>
      <c r="Z15" s="223"/>
      <c r="AA15" s="249">
        <v>0</v>
      </c>
      <c r="AB15" s="222">
        <f t="shared" si="8"/>
        <v>0</v>
      </c>
      <c r="AC15" s="223"/>
      <c r="AD15" s="249">
        <v>0</v>
      </c>
      <c r="AE15" s="222">
        <f t="shared" si="9"/>
        <v>0</v>
      </c>
      <c r="AF15" s="223"/>
      <c r="AG15" s="249">
        <v>0</v>
      </c>
      <c r="AH15" s="222">
        <f t="shared" si="10"/>
        <v>0</v>
      </c>
      <c r="AI15" s="223"/>
      <c r="AJ15" s="249">
        <v>0</v>
      </c>
      <c r="AK15" s="222">
        <f t="shared" si="11"/>
        <v>0</v>
      </c>
      <c r="AL15" s="223"/>
      <c r="AM15" s="249">
        <v>0</v>
      </c>
      <c r="AN15" s="222">
        <f t="shared" si="12"/>
        <v>0</v>
      </c>
      <c r="AO15" s="223"/>
      <c r="AP15" s="249">
        <v>0</v>
      </c>
      <c r="AQ15" s="222">
        <f t="shared" si="13"/>
        <v>0</v>
      </c>
      <c r="AR15" s="223"/>
      <c r="AS15" s="249">
        <v>0</v>
      </c>
      <c r="AT15" s="222">
        <f t="shared" si="14"/>
        <v>0</v>
      </c>
      <c r="AU15" s="223"/>
      <c r="AV15" s="224">
        <f t="shared" si="15"/>
        <v>0</v>
      </c>
      <c r="AW15" s="222">
        <f t="shared" si="16"/>
        <v>0</v>
      </c>
      <c r="AY15" s="225"/>
      <c r="BA15" s="224">
        <f t="shared" si="18"/>
        <v>0</v>
      </c>
      <c r="BB15" s="222">
        <f t="shared" si="17"/>
        <v>0</v>
      </c>
    </row>
    <row r="16" spans="1:54" ht="13.5" customHeight="1">
      <c r="A16" s="1"/>
      <c r="B16" s="218" t="s">
        <v>186</v>
      </c>
      <c r="C16" s="249">
        <v>0</v>
      </c>
      <c r="D16" s="222">
        <f t="shared" si="0"/>
        <v>0</v>
      </c>
      <c r="E16" s="221"/>
      <c r="F16" s="249">
        <v>0</v>
      </c>
      <c r="G16" s="222">
        <f t="shared" si="1"/>
        <v>0</v>
      </c>
      <c r="H16" s="221"/>
      <c r="I16" s="249">
        <v>0</v>
      </c>
      <c r="J16" s="222">
        <f t="shared" si="2"/>
        <v>0</v>
      </c>
      <c r="K16" s="221"/>
      <c r="L16" s="249">
        <v>0</v>
      </c>
      <c r="M16" s="222">
        <f t="shared" si="3"/>
        <v>0</v>
      </c>
      <c r="N16" s="221"/>
      <c r="O16" s="249">
        <v>0</v>
      </c>
      <c r="P16" s="222">
        <f t="shared" si="4"/>
        <v>0</v>
      </c>
      <c r="Q16" s="221"/>
      <c r="R16" s="249">
        <v>0</v>
      </c>
      <c r="S16" s="222">
        <f t="shared" si="5"/>
        <v>0</v>
      </c>
      <c r="T16" s="223"/>
      <c r="U16" s="249">
        <v>0</v>
      </c>
      <c r="V16" s="222">
        <f t="shared" si="6"/>
        <v>0</v>
      </c>
      <c r="W16" s="223"/>
      <c r="X16" s="249">
        <v>0</v>
      </c>
      <c r="Y16" s="222">
        <f t="shared" si="7"/>
        <v>0</v>
      </c>
      <c r="Z16" s="223"/>
      <c r="AA16" s="249">
        <v>0</v>
      </c>
      <c r="AB16" s="222">
        <f t="shared" si="8"/>
        <v>0</v>
      </c>
      <c r="AC16" s="223"/>
      <c r="AD16" s="249">
        <v>0</v>
      </c>
      <c r="AE16" s="222">
        <f t="shared" si="9"/>
        <v>0</v>
      </c>
      <c r="AF16" s="223"/>
      <c r="AG16" s="249">
        <v>0</v>
      </c>
      <c r="AH16" s="222">
        <f t="shared" si="10"/>
        <v>0</v>
      </c>
      <c r="AI16" s="223"/>
      <c r="AJ16" s="249">
        <v>0</v>
      </c>
      <c r="AK16" s="222">
        <f t="shared" si="11"/>
        <v>0</v>
      </c>
      <c r="AL16" s="223"/>
      <c r="AM16" s="249">
        <v>0</v>
      </c>
      <c r="AN16" s="222">
        <f t="shared" si="12"/>
        <v>0</v>
      </c>
      <c r="AO16" s="223"/>
      <c r="AP16" s="249">
        <v>0</v>
      </c>
      <c r="AQ16" s="222">
        <f t="shared" si="13"/>
        <v>0</v>
      </c>
      <c r="AR16" s="223"/>
      <c r="AS16" s="249">
        <v>0</v>
      </c>
      <c r="AT16" s="222">
        <f t="shared" si="14"/>
        <v>0</v>
      </c>
      <c r="AU16" s="223"/>
      <c r="AV16" s="224">
        <f t="shared" si="15"/>
        <v>0</v>
      </c>
      <c r="AW16" s="222">
        <f t="shared" si="16"/>
        <v>0</v>
      </c>
      <c r="AY16" s="225"/>
      <c r="BA16" s="224">
        <f t="shared" si="18"/>
        <v>0</v>
      </c>
      <c r="BB16" s="222">
        <f t="shared" si="17"/>
        <v>0</v>
      </c>
    </row>
    <row r="17" spans="1:54" ht="13.5" customHeight="1" thickBot="1">
      <c r="A17" s="1"/>
      <c r="B17" s="218" t="s">
        <v>200</v>
      </c>
      <c r="C17" s="250">
        <v>0</v>
      </c>
      <c r="D17" s="226">
        <f t="shared" si="0"/>
        <v>0</v>
      </c>
      <c r="E17" s="221"/>
      <c r="F17" s="250">
        <v>0</v>
      </c>
      <c r="G17" s="226">
        <f t="shared" si="1"/>
        <v>0</v>
      </c>
      <c r="H17" s="221"/>
      <c r="I17" s="250">
        <v>0</v>
      </c>
      <c r="J17" s="226">
        <f t="shared" si="2"/>
        <v>0</v>
      </c>
      <c r="K17" s="221"/>
      <c r="L17" s="250">
        <v>0</v>
      </c>
      <c r="M17" s="226">
        <f t="shared" si="3"/>
        <v>0</v>
      </c>
      <c r="N17" s="221"/>
      <c r="O17" s="250">
        <v>0</v>
      </c>
      <c r="P17" s="226">
        <f t="shared" si="4"/>
        <v>0</v>
      </c>
      <c r="Q17" s="221"/>
      <c r="R17" s="250">
        <v>0</v>
      </c>
      <c r="S17" s="226">
        <f t="shared" si="5"/>
        <v>0</v>
      </c>
      <c r="T17" s="223"/>
      <c r="U17" s="250">
        <v>0</v>
      </c>
      <c r="V17" s="226">
        <f t="shared" si="6"/>
        <v>0</v>
      </c>
      <c r="W17" s="223"/>
      <c r="X17" s="250">
        <v>0</v>
      </c>
      <c r="Y17" s="226">
        <f t="shared" si="7"/>
        <v>0</v>
      </c>
      <c r="Z17" s="223"/>
      <c r="AA17" s="250">
        <v>0</v>
      </c>
      <c r="AB17" s="226">
        <f t="shared" si="8"/>
        <v>0</v>
      </c>
      <c r="AC17" s="223"/>
      <c r="AD17" s="250">
        <v>0</v>
      </c>
      <c r="AE17" s="226">
        <f t="shared" si="9"/>
        <v>0</v>
      </c>
      <c r="AF17" s="223"/>
      <c r="AG17" s="250">
        <v>0</v>
      </c>
      <c r="AH17" s="226">
        <f t="shared" si="10"/>
        <v>0</v>
      </c>
      <c r="AI17" s="223"/>
      <c r="AJ17" s="250">
        <v>0</v>
      </c>
      <c r="AK17" s="226">
        <f t="shared" si="11"/>
        <v>0</v>
      </c>
      <c r="AL17" s="223"/>
      <c r="AM17" s="250">
        <v>0</v>
      </c>
      <c r="AN17" s="226">
        <f t="shared" si="12"/>
        <v>0</v>
      </c>
      <c r="AO17" s="223"/>
      <c r="AP17" s="250">
        <v>0</v>
      </c>
      <c r="AQ17" s="226">
        <f t="shared" si="13"/>
        <v>0</v>
      </c>
      <c r="AR17" s="223"/>
      <c r="AS17" s="250">
        <v>0</v>
      </c>
      <c r="AT17" s="226">
        <f t="shared" si="14"/>
        <v>0</v>
      </c>
      <c r="AU17" s="223"/>
      <c r="AV17" s="227">
        <f t="shared" si="15"/>
        <v>0</v>
      </c>
      <c r="AW17" s="226">
        <f t="shared" si="16"/>
        <v>0</v>
      </c>
      <c r="AY17" s="228"/>
      <c r="BA17" s="227">
        <f t="shared" si="18"/>
        <v>0</v>
      </c>
      <c r="BB17" s="226">
        <f t="shared" si="17"/>
        <v>0</v>
      </c>
    </row>
    <row r="18" spans="2:54" s="229" customFormat="1" ht="13.5" customHeight="1">
      <c r="B18" s="2" t="s">
        <v>257</v>
      </c>
      <c r="C18" s="19">
        <f>SUM(C6:C17)</f>
        <v>0</v>
      </c>
      <c r="D18" s="230">
        <f t="shared" si="0"/>
        <v>0</v>
      </c>
      <c r="E18" s="231"/>
      <c r="F18" s="19">
        <f>SUM(F6:F17)</f>
        <v>0</v>
      </c>
      <c r="G18" s="230">
        <f t="shared" si="1"/>
        <v>0</v>
      </c>
      <c r="H18" s="231"/>
      <c r="I18" s="19">
        <f>SUM(I6:I17)</f>
        <v>0</v>
      </c>
      <c r="J18" s="230">
        <f t="shared" si="2"/>
        <v>0</v>
      </c>
      <c r="K18" s="231"/>
      <c r="L18" s="19">
        <f>SUM(L6:L17)</f>
        <v>0</v>
      </c>
      <c r="M18" s="230">
        <f t="shared" si="3"/>
        <v>0</v>
      </c>
      <c r="N18" s="231"/>
      <c r="O18" s="19">
        <f>SUM(O6:O17)</f>
        <v>0</v>
      </c>
      <c r="P18" s="230">
        <f t="shared" si="4"/>
        <v>0</v>
      </c>
      <c r="Q18" s="231"/>
      <c r="R18" s="19">
        <f>SUM(R6:R17)</f>
        <v>0</v>
      </c>
      <c r="S18" s="230">
        <f t="shared" si="5"/>
        <v>0</v>
      </c>
      <c r="T18" s="232"/>
      <c r="U18" s="19">
        <f>SUM(U6:U17)</f>
        <v>0</v>
      </c>
      <c r="V18" s="230">
        <f t="shared" si="6"/>
        <v>0</v>
      </c>
      <c r="W18" s="232"/>
      <c r="X18" s="19">
        <f>SUM(X6:X17)</f>
        <v>0</v>
      </c>
      <c r="Y18" s="230">
        <f t="shared" si="7"/>
        <v>0</v>
      </c>
      <c r="Z18" s="232"/>
      <c r="AA18" s="19">
        <f>SUM(AA6:AA17)</f>
        <v>0</v>
      </c>
      <c r="AB18" s="230">
        <f t="shared" si="8"/>
        <v>0</v>
      </c>
      <c r="AC18" s="232"/>
      <c r="AD18" s="19">
        <f>SUM(AD6:AD17)</f>
        <v>0</v>
      </c>
      <c r="AE18" s="230">
        <f t="shared" si="9"/>
        <v>0</v>
      </c>
      <c r="AF18" s="232"/>
      <c r="AG18" s="19">
        <f>SUM(AG6:AG17)</f>
        <v>0</v>
      </c>
      <c r="AH18" s="230">
        <f t="shared" si="10"/>
        <v>0</v>
      </c>
      <c r="AI18" s="232"/>
      <c r="AJ18" s="19">
        <f>SUM(AJ6:AJ17)</f>
        <v>0</v>
      </c>
      <c r="AK18" s="230">
        <f t="shared" si="11"/>
        <v>0</v>
      </c>
      <c r="AL18" s="232"/>
      <c r="AM18" s="19">
        <f>SUM(AM6:AM17)</f>
        <v>0</v>
      </c>
      <c r="AN18" s="230">
        <f t="shared" si="12"/>
        <v>0</v>
      </c>
      <c r="AO18" s="232"/>
      <c r="AP18" s="19">
        <f>SUM(AP6:AP17)</f>
        <v>0</v>
      </c>
      <c r="AQ18" s="230">
        <f t="shared" si="13"/>
        <v>0</v>
      </c>
      <c r="AR18" s="232"/>
      <c r="AS18" s="19">
        <f>SUM(AS6:AS17)</f>
        <v>0</v>
      </c>
      <c r="AT18" s="230">
        <f t="shared" si="14"/>
        <v>0</v>
      </c>
      <c r="AU18" s="232"/>
      <c r="AV18" s="233">
        <f t="shared" si="15"/>
        <v>0</v>
      </c>
      <c r="AW18" s="230">
        <f t="shared" si="16"/>
        <v>0</v>
      </c>
      <c r="AY18" s="234"/>
      <c r="BA18" s="233">
        <f t="shared" si="18"/>
        <v>0</v>
      </c>
      <c r="BB18" s="230">
        <f t="shared" si="17"/>
        <v>0</v>
      </c>
    </row>
    <row r="19" spans="1:54" ht="13.5" customHeight="1">
      <c r="A19" s="218"/>
      <c r="B19" s="218"/>
      <c r="C19" s="21"/>
      <c r="D19" s="222"/>
      <c r="E19" s="221"/>
      <c r="F19" s="21"/>
      <c r="G19" s="222"/>
      <c r="H19" s="221"/>
      <c r="I19" s="21"/>
      <c r="J19" s="222"/>
      <c r="K19" s="221"/>
      <c r="L19" s="21"/>
      <c r="M19" s="222"/>
      <c r="N19" s="221"/>
      <c r="O19" s="21"/>
      <c r="P19" s="222"/>
      <c r="Q19" s="221"/>
      <c r="R19" s="21"/>
      <c r="S19" s="222"/>
      <c r="T19" s="223"/>
      <c r="U19" s="21"/>
      <c r="V19" s="222"/>
      <c r="W19" s="223"/>
      <c r="X19" s="21"/>
      <c r="Y19" s="222"/>
      <c r="Z19" s="223"/>
      <c r="AA19" s="21"/>
      <c r="AB19" s="222"/>
      <c r="AC19" s="223"/>
      <c r="AD19" s="21"/>
      <c r="AE19" s="222"/>
      <c r="AF19" s="223"/>
      <c r="AG19" s="21"/>
      <c r="AH19" s="222"/>
      <c r="AI19" s="223"/>
      <c r="AJ19" s="21"/>
      <c r="AK19" s="222"/>
      <c r="AL19" s="223"/>
      <c r="AM19" s="21"/>
      <c r="AN19" s="222"/>
      <c r="AO19" s="223"/>
      <c r="AP19" s="21"/>
      <c r="AQ19" s="222"/>
      <c r="AR19" s="223"/>
      <c r="AS19" s="21"/>
      <c r="AT19" s="222"/>
      <c r="AU19" s="223"/>
      <c r="AV19" s="224"/>
      <c r="AW19" s="222"/>
      <c r="AY19" s="235"/>
      <c r="BA19" s="224"/>
      <c r="BB19" s="222"/>
    </row>
    <row r="20" spans="1:54" ht="13.5" customHeight="1" thickBot="1">
      <c r="A20" s="29" t="s">
        <v>258</v>
      </c>
      <c r="B20" s="218"/>
      <c r="C20" s="20">
        <f>((C18-C15-C16-C17)*Assumptions!B9)+(C15*Assumptions!B10)+(C16*Assumptions!B11)+(C17*Assumptions!B12)</f>
        <v>0</v>
      </c>
      <c r="D20" s="226">
        <f>IF(C$18=0,0,C20/C$18)</f>
        <v>0</v>
      </c>
      <c r="E20" s="221"/>
      <c r="F20" s="20">
        <f>((F18-F15-F16-F17)*Assumptions!C9)+(F15*Assumptions!C10)+(F16*Assumptions!C11)+(F17*Assumptions!C12)</f>
        <v>0</v>
      </c>
      <c r="G20" s="226">
        <f>IF(F$18=0,0,F20/F$18)</f>
        <v>0</v>
      </c>
      <c r="H20" s="221"/>
      <c r="I20" s="20">
        <f>((I18-I15-I16-I17)*Assumptions!D9)+(I15*Assumptions!D10)+(I16*Assumptions!D11)+(I17*Assumptions!D12)</f>
        <v>0</v>
      </c>
      <c r="J20" s="226">
        <f>IF(I$18=0,0,I20/I$18)</f>
        <v>0</v>
      </c>
      <c r="K20" s="221"/>
      <c r="L20" s="20">
        <f>((L18-L15-L16-L17)*Assumptions!E9)+(L15*Assumptions!E10)+(L16*Assumptions!E11)+(L17*Assumptions!E12)</f>
        <v>0</v>
      </c>
      <c r="M20" s="226">
        <f>IF(L$18=0,0,L20/L$18)</f>
        <v>0</v>
      </c>
      <c r="N20" s="221"/>
      <c r="O20" s="20">
        <f>((O18-O15-O16-O17)*Assumptions!F9)+(O15*Assumptions!F10)+(O16*Assumptions!F11)+(O17*Assumptions!F12)</f>
        <v>0</v>
      </c>
      <c r="P20" s="226">
        <f>IF(O$18=0,0,O20/O$18)</f>
        <v>0</v>
      </c>
      <c r="Q20" s="221"/>
      <c r="R20" s="20">
        <f>((R18-R15-R16-R17)*Assumptions!G9)+(R15*Assumptions!G10)+(R16*Assumptions!G11)+(R17*Assumptions!G12)</f>
        <v>0</v>
      </c>
      <c r="S20" s="226">
        <f>IF(R$18=0,0,R20/R$18)</f>
        <v>0</v>
      </c>
      <c r="T20" s="223"/>
      <c r="U20" s="20">
        <f>((U18-U15-U16-U17)*Assumptions!H9)+(U15*Assumptions!H10)+(U16*Assumptions!H11)+(U17*Assumptions!H12)</f>
        <v>0</v>
      </c>
      <c r="V20" s="226">
        <f>IF(U$18=0,0,U20/U$18)</f>
        <v>0</v>
      </c>
      <c r="W20" s="223"/>
      <c r="X20" s="20">
        <f>((X18-X15-X16-X17)*Assumptions!I9)+(X15*Assumptions!I10)+(X16*Assumptions!I11)+(X17*Assumptions!I12)</f>
        <v>0</v>
      </c>
      <c r="Y20" s="226">
        <f>IF(X$18=0,0,X20/X$18)</f>
        <v>0</v>
      </c>
      <c r="Z20" s="223"/>
      <c r="AA20" s="20">
        <f>((AA18-AA15-AA16-AA17)*Assumptions!J9)+(AA15*Assumptions!J10)+(AA16*Assumptions!J11)+(AA17*Assumptions!J12)</f>
        <v>0</v>
      </c>
      <c r="AB20" s="226">
        <f>IF(AA$18=0,0,AA20/AA$18)</f>
        <v>0</v>
      </c>
      <c r="AC20" s="223"/>
      <c r="AD20" s="20">
        <f>((AD18-AD15-AD16-AD17)*Assumptions!K9)+(AD15*Assumptions!K10)+(AD16*Assumptions!K11)+(AD17*Assumptions!K12)</f>
        <v>0</v>
      </c>
      <c r="AE20" s="226">
        <f>IF(AD$18=0,0,AD20/AD$18)</f>
        <v>0</v>
      </c>
      <c r="AF20" s="223"/>
      <c r="AG20" s="20">
        <f>((AG18-AG15-AG16-AG17)*Assumptions!L9)+(AG15*Assumptions!L10)+(AG16*Assumptions!L11)+(AG17*Assumptions!L12)</f>
        <v>0</v>
      </c>
      <c r="AH20" s="226">
        <f>IF(AG$18=0,0,AG20/AG$18)</f>
        <v>0</v>
      </c>
      <c r="AI20" s="223"/>
      <c r="AJ20" s="20">
        <f>((AJ18-AJ15-AJ16-AJ17)*Assumptions!M9)+(AJ15*Assumptions!M10)+(AJ16*Assumptions!M11)+(AJ17*Assumptions!M12)</f>
        <v>0</v>
      </c>
      <c r="AK20" s="226">
        <f>IF(AJ$18=0,0,AJ20/AJ$18)</f>
        <v>0</v>
      </c>
      <c r="AL20" s="223"/>
      <c r="AM20" s="20">
        <f>((AM18-AM15-AM16-AM17)*Assumptions!N9)+(AM15*Assumptions!N10)+(AM16*Assumptions!N11)+(AM17*Assumptions!N12)</f>
        <v>0</v>
      </c>
      <c r="AN20" s="226">
        <f>IF(AM$18=0,0,AM20/AM$18)</f>
        <v>0</v>
      </c>
      <c r="AO20" s="223"/>
      <c r="AP20" s="20">
        <f>((AP18-AP15-AP16-AP17)*Assumptions!O9)+(AP15*Assumptions!O10)+(AP16*Assumptions!O11)+(AP17*Assumptions!O12)</f>
        <v>0</v>
      </c>
      <c r="AQ20" s="226">
        <f>IF(AP$18=0,0,AP20/AP$18)</f>
        <v>0</v>
      </c>
      <c r="AR20" s="223"/>
      <c r="AS20" s="20">
        <f>((AS18-AS15-AS16-AS17)*Assumptions!P9)+(AS15*Assumptions!P10)+(AS16*Assumptions!P11)+(AS17*Assumptions!P12)</f>
        <v>0</v>
      </c>
      <c r="AT20" s="226">
        <f>IF(AS$18=0,0,AS20/AS$18)</f>
        <v>0</v>
      </c>
      <c r="AU20" s="223"/>
      <c r="AV20" s="227">
        <f>C20+F20+I20+L20+O20+R20+U20+X20+AA20+AD20+AG20+AJ20+AM20+AP20+AS20</f>
        <v>0</v>
      </c>
      <c r="AW20" s="226">
        <f>IF(AV$18=0,0,AV20/AV$18)</f>
        <v>0</v>
      </c>
      <c r="AY20" s="236"/>
      <c r="BA20" s="227">
        <f t="shared" si="18"/>
        <v>0</v>
      </c>
      <c r="BB20" s="226">
        <f>IF(BA$18=0,0,BA20/BA$18)</f>
        <v>0</v>
      </c>
    </row>
    <row r="21" spans="2:54" s="229" customFormat="1" ht="13.5" customHeight="1">
      <c r="B21" s="2" t="s">
        <v>259</v>
      </c>
      <c r="C21" s="19">
        <f>C18-C20</f>
        <v>0</v>
      </c>
      <c r="D21" s="230">
        <f>IF(C$18=0,0,C21/C$18)</f>
        <v>0</v>
      </c>
      <c r="E21" s="231"/>
      <c r="F21" s="19">
        <f>F18-F20</f>
        <v>0</v>
      </c>
      <c r="G21" s="230">
        <f>IF(F$18=0,0,F21/F$18)</f>
        <v>0</v>
      </c>
      <c r="H21" s="231"/>
      <c r="I21" s="19">
        <f>I18-I20</f>
        <v>0</v>
      </c>
      <c r="J21" s="230">
        <f>IF(I$18=0,0,I21/I$18)</f>
        <v>0</v>
      </c>
      <c r="K21" s="231"/>
      <c r="L21" s="19">
        <f>L18-L20</f>
        <v>0</v>
      </c>
      <c r="M21" s="230">
        <f>IF(L$18=0,0,L21/L$18)</f>
        <v>0</v>
      </c>
      <c r="N21" s="231"/>
      <c r="O21" s="19">
        <f>O18-O20</f>
        <v>0</v>
      </c>
      <c r="P21" s="230">
        <f>IF(O$18=0,0,O21/O$18)</f>
        <v>0</v>
      </c>
      <c r="Q21" s="231"/>
      <c r="R21" s="19">
        <f>R18-R20</f>
        <v>0</v>
      </c>
      <c r="S21" s="230">
        <f>IF(R$18=0,0,R21/R$18)</f>
        <v>0</v>
      </c>
      <c r="T21" s="232"/>
      <c r="U21" s="19">
        <f>U18-U20</f>
        <v>0</v>
      </c>
      <c r="V21" s="230">
        <f>IF(U$18=0,0,U21/U$18)</f>
        <v>0</v>
      </c>
      <c r="W21" s="232"/>
      <c r="X21" s="19">
        <f>X18-X20</f>
        <v>0</v>
      </c>
      <c r="Y21" s="230">
        <f>IF(X$18=0,0,X21/X$18)</f>
        <v>0</v>
      </c>
      <c r="Z21" s="232"/>
      <c r="AA21" s="19">
        <f>AA18-AA20</f>
        <v>0</v>
      </c>
      <c r="AB21" s="230">
        <f>IF(AA$18=0,0,AA21/AA$18)</f>
        <v>0</v>
      </c>
      <c r="AC21" s="232"/>
      <c r="AD21" s="19">
        <f>AD18-AD20</f>
        <v>0</v>
      </c>
      <c r="AE21" s="230">
        <f>IF(AD$18=0,0,AD21/AD$18)</f>
        <v>0</v>
      </c>
      <c r="AF21" s="232"/>
      <c r="AG21" s="19">
        <f>AG18-AG20</f>
        <v>0</v>
      </c>
      <c r="AH21" s="230">
        <f>IF(AG$18=0,0,AG21/AG$18)</f>
        <v>0</v>
      </c>
      <c r="AI21" s="232"/>
      <c r="AJ21" s="19">
        <f>AJ18-AJ20</f>
        <v>0</v>
      </c>
      <c r="AK21" s="230">
        <f>IF(AJ$18=0,0,AJ21/AJ$18)</f>
        <v>0</v>
      </c>
      <c r="AL21" s="232"/>
      <c r="AM21" s="19">
        <f>AM18-AM20</f>
        <v>0</v>
      </c>
      <c r="AN21" s="230">
        <f>IF(AM$18=0,0,AM21/AM$18)</f>
        <v>0</v>
      </c>
      <c r="AO21" s="232"/>
      <c r="AP21" s="19">
        <f>AP18-AP20</f>
        <v>0</v>
      </c>
      <c r="AQ21" s="230">
        <f>IF(AP$18=0,0,AP21/AP$18)</f>
        <v>0</v>
      </c>
      <c r="AR21" s="232"/>
      <c r="AS21" s="19">
        <f>AS18-AS20</f>
        <v>0</v>
      </c>
      <c r="AT21" s="230">
        <f>IF(AS$18=0,0,AS21/AS$18)</f>
        <v>0</v>
      </c>
      <c r="AU21" s="232"/>
      <c r="AV21" s="233">
        <f>C21+F21+I21+L21+O21+R21+U21+X21+AA21+AD21+AG21+AJ21+AM21+AP21+AS21</f>
        <v>0</v>
      </c>
      <c r="AW21" s="230">
        <f>IF(AV$18=0,0,AV21/AV$18)</f>
        <v>0</v>
      </c>
      <c r="AY21" s="234"/>
      <c r="BA21" s="233">
        <f t="shared" si="18"/>
        <v>0</v>
      </c>
      <c r="BB21" s="230">
        <f>IF(BA$18=0,0,BA21/BA$18)</f>
        <v>0</v>
      </c>
    </row>
    <row r="22" spans="1:54" ht="13.5" customHeight="1">
      <c r="A22" s="218"/>
      <c r="B22" s="229"/>
      <c r="C22" s="21"/>
      <c r="D22" s="222"/>
      <c r="E22" s="221"/>
      <c r="F22" s="21"/>
      <c r="G22" s="222"/>
      <c r="H22" s="221"/>
      <c r="I22" s="21"/>
      <c r="J22" s="222"/>
      <c r="K22" s="221"/>
      <c r="L22" s="21"/>
      <c r="M22" s="222"/>
      <c r="N22" s="221"/>
      <c r="O22" s="21"/>
      <c r="P22" s="222"/>
      <c r="Q22" s="221"/>
      <c r="R22" s="21"/>
      <c r="S22" s="222"/>
      <c r="T22" s="223"/>
      <c r="U22" s="21"/>
      <c r="V22" s="222"/>
      <c r="W22" s="223"/>
      <c r="X22" s="21"/>
      <c r="Y22" s="222"/>
      <c r="Z22" s="223"/>
      <c r="AA22" s="21"/>
      <c r="AB22" s="222"/>
      <c r="AC22" s="223"/>
      <c r="AD22" s="21"/>
      <c r="AE22" s="222"/>
      <c r="AF22" s="223"/>
      <c r="AG22" s="21"/>
      <c r="AH22" s="222"/>
      <c r="AI22" s="223"/>
      <c r="AJ22" s="21"/>
      <c r="AK22" s="222"/>
      <c r="AL22" s="223"/>
      <c r="AM22" s="21"/>
      <c r="AN22" s="222"/>
      <c r="AO22" s="223"/>
      <c r="AP22" s="21"/>
      <c r="AQ22" s="222"/>
      <c r="AR22" s="223"/>
      <c r="AS22" s="21"/>
      <c r="AT22" s="222"/>
      <c r="AU22" s="223"/>
      <c r="AV22" s="224"/>
      <c r="AW22" s="222"/>
      <c r="BA22" s="224"/>
      <c r="BB22" s="222"/>
    </row>
    <row r="23" spans="1:54" ht="13.5" customHeight="1">
      <c r="A23" s="29" t="s">
        <v>260</v>
      </c>
      <c r="B23" s="218"/>
      <c r="C23" s="21"/>
      <c r="D23" s="222"/>
      <c r="E23" s="221"/>
      <c r="F23" s="21"/>
      <c r="G23" s="222"/>
      <c r="H23" s="221"/>
      <c r="I23" s="21"/>
      <c r="J23" s="222"/>
      <c r="K23" s="221"/>
      <c r="L23" s="21"/>
      <c r="M23" s="222"/>
      <c r="N23" s="221"/>
      <c r="O23" s="21"/>
      <c r="P23" s="222"/>
      <c r="Q23" s="221"/>
      <c r="R23" s="21"/>
      <c r="S23" s="222"/>
      <c r="T23" s="223"/>
      <c r="U23" s="21"/>
      <c r="V23" s="222"/>
      <c r="W23" s="223"/>
      <c r="X23" s="21"/>
      <c r="Y23" s="222"/>
      <c r="Z23" s="223"/>
      <c r="AA23" s="21"/>
      <c r="AB23" s="222"/>
      <c r="AC23" s="223"/>
      <c r="AD23" s="21"/>
      <c r="AE23" s="222"/>
      <c r="AF23" s="223"/>
      <c r="AG23" s="21"/>
      <c r="AH23" s="222"/>
      <c r="AI23" s="223"/>
      <c r="AJ23" s="21"/>
      <c r="AK23" s="222"/>
      <c r="AL23" s="223"/>
      <c r="AM23" s="21"/>
      <c r="AN23" s="222"/>
      <c r="AO23" s="223"/>
      <c r="AP23" s="21"/>
      <c r="AQ23" s="222"/>
      <c r="AR23" s="223"/>
      <c r="AS23" s="21"/>
      <c r="AT23" s="222"/>
      <c r="AU23" s="223"/>
      <c r="AV23" s="224"/>
      <c r="AW23" s="222"/>
      <c r="BA23" s="224"/>
      <c r="BB23" s="222"/>
    </row>
    <row r="24" spans="1:54" ht="13.5" customHeight="1">
      <c r="A24" s="1" t="s">
        <v>261</v>
      </c>
      <c r="B24" s="218"/>
      <c r="C24" s="237">
        <f>'Ops Management'!$E$24</f>
        <v>0</v>
      </c>
      <c r="D24" s="222">
        <f aca="true" t="shared" si="19" ref="D24:D30">IF(C$18=0,0,C24/C$18)</f>
        <v>0</v>
      </c>
      <c r="E24" s="221"/>
      <c r="F24" s="237">
        <f>'Ops Management'!$E$75</f>
        <v>0</v>
      </c>
      <c r="G24" s="222">
        <f aca="true" t="shared" si="20" ref="G24:G30">IF(F$18=0,0,F24/F$18)</f>
        <v>0</v>
      </c>
      <c r="H24" s="221"/>
      <c r="I24" s="237">
        <f>'Ops Management'!$E$128</f>
        <v>0</v>
      </c>
      <c r="J24" s="222">
        <f aca="true" t="shared" si="21" ref="J24:J30">IF(I$18=0,0,I24/I$18)</f>
        <v>0</v>
      </c>
      <c r="K24" s="238"/>
      <c r="L24" s="237">
        <f>'Ops Management'!$E$181</f>
        <v>0</v>
      </c>
      <c r="M24" s="222">
        <f aca="true" t="shared" si="22" ref="M24:M30">IF(L$18=0,0,L24/L$18)</f>
        <v>0</v>
      </c>
      <c r="N24" s="238"/>
      <c r="O24" s="237">
        <f>'Ops Management'!$E$234</f>
        <v>0</v>
      </c>
      <c r="P24" s="222">
        <f aca="true" t="shared" si="23" ref="P24:P30">IF(O$18=0,0,O24/O$18)</f>
        <v>0</v>
      </c>
      <c r="Q24" s="238"/>
      <c r="R24" s="237">
        <f>'Ops Management'!$E$287</f>
        <v>0</v>
      </c>
      <c r="S24" s="222">
        <f aca="true" t="shared" si="24" ref="S24:S30">IF(R$18=0,0,R24/R$18)</f>
        <v>0</v>
      </c>
      <c r="T24" s="223"/>
      <c r="U24" s="237">
        <f>'Ops Management'!$E$340</f>
        <v>0</v>
      </c>
      <c r="V24" s="222">
        <f aca="true" t="shared" si="25" ref="V24:V30">IF(U$18=0,0,U24/U$18)</f>
        <v>0</v>
      </c>
      <c r="W24" s="223"/>
      <c r="X24" s="237">
        <f>'Ops Management'!$E$393</f>
        <v>0</v>
      </c>
      <c r="Y24" s="222">
        <f aca="true" t="shared" si="26" ref="Y24:Y30">IF(X$18=0,0,X24/X$18)</f>
        <v>0</v>
      </c>
      <c r="Z24" s="223"/>
      <c r="AA24" s="237">
        <f>'Ops Management'!$E$446</f>
        <v>0</v>
      </c>
      <c r="AB24" s="222">
        <f aca="true" t="shared" si="27" ref="AB24:AB30">IF(AA$18=0,0,AA24/AA$18)</f>
        <v>0</v>
      </c>
      <c r="AC24" s="223"/>
      <c r="AD24" s="237">
        <f>'Ops Management'!$E$499</f>
        <v>0</v>
      </c>
      <c r="AE24" s="222">
        <f aca="true" t="shared" si="28" ref="AE24:AE30">IF(AD$18=0,0,AD24/AD$18)</f>
        <v>0</v>
      </c>
      <c r="AF24" s="223"/>
      <c r="AG24" s="237">
        <f>'Ops Management'!$E$552</f>
        <v>0</v>
      </c>
      <c r="AH24" s="222">
        <f aca="true" t="shared" si="29" ref="AH24:AH30">IF(AG$18=0,0,AG24/AG$18)</f>
        <v>0</v>
      </c>
      <c r="AI24" s="223"/>
      <c r="AJ24" s="237">
        <f>'Ops Management'!$E$605</f>
        <v>0</v>
      </c>
      <c r="AK24" s="222">
        <f aca="true" t="shared" si="30" ref="AK24:AK30">IF(AJ$18=0,0,AJ24/AJ$18)</f>
        <v>0</v>
      </c>
      <c r="AL24" s="223"/>
      <c r="AM24" s="237">
        <f>'Ops Management'!$E$658</f>
        <v>0</v>
      </c>
      <c r="AN24" s="222">
        <f aca="true" t="shared" si="31" ref="AN24:AN30">IF(AM$18=0,0,AM24/AM$18)</f>
        <v>0</v>
      </c>
      <c r="AO24" s="223"/>
      <c r="AP24" s="237">
        <f>'Ops Management'!$E$711</f>
        <v>0</v>
      </c>
      <c r="AQ24" s="222">
        <f aca="true" t="shared" si="32" ref="AQ24:AQ30">IF(AP$18=0,0,AP24/AP$18)</f>
        <v>0</v>
      </c>
      <c r="AR24" s="223"/>
      <c r="AS24" s="237">
        <f>'Ops Management'!$E$764</f>
        <v>0</v>
      </c>
      <c r="AT24" s="222">
        <f aca="true" t="shared" si="33" ref="AT24:AT30">IF(AS$18=0,0,AS24/AS$18)</f>
        <v>0</v>
      </c>
      <c r="AU24" s="223"/>
      <c r="AV24" s="224">
        <f aca="true" t="shared" si="34" ref="AV24:AV30">C24+F24+I24+L24+O24+R24+U24+X24+AA24+AD24+AG24+AJ24+AM24+AP24+AS24</f>
        <v>0</v>
      </c>
      <c r="AW24" s="222">
        <f aca="true" t="shared" si="35" ref="AW24:AW30">IF(AV$18=0,0,AV24/AV$18)</f>
        <v>0</v>
      </c>
      <c r="AY24" s="239">
        <f>'District Overhead'!D16</f>
        <v>0</v>
      </c>
      <c r="BA24" s="224">
        <f t="shared" si="18"/>
        <v>0</v>
      </c>
      <c r="BB24" s="222">
        <f aca="true" t="shared" si="36" ref="BB24:BB30">IF(BA$18=0,0,BA24/BA$18)</f>
        <v>0</v>
      </c>
    </row>
    <row r="25" spans="1:54" ht="13.5" customHeight="1">
      <c r="A25" s="1" t="s">
        <v>99</v>
      </c>
      <c r="B25" s="229"/>
      <c r="C25" s="21">
        <f>'Ops Labor'!H26</f>
        <v>0</v>
      </c>
      <c r="D25" s="222">
        <f t="shared" si="19"/>
        <v>0</v>
      </c>
      <c r="E25" s="221"/>
      <c r="F25" s="21">
        <f>'Ops Labor'!H79</f>
        <v>0</v>
      </c>
      <c r="G25" s="222">
        <f t="shared" si="20"/>
        <v>0</v>
      </c>
      <c r="H25" s="221"/>
      <c r="I25" s="21">
        <f>'Ops Labor'!H132</f>
        <v>0</v>
      </c>
      <c r="J25" s="222">
        <f t="shared" si="21"/>
        <v>0</v>
      </c>
      <c r="K25" s="221"/>
      <c r="L25" s="21">
        <f>'Ops Labor'!H185</f>
        <v>0</v>
      </c>
      <c r="M25" s="222">
        <f t="shared" si="22"/>
        <v>0</v>
      </c>
      <c r="N25" s="221"/>
      <c r="O25" s="21">
        <f>'Ops Labor'!H238</f>
        <v>0</v>
      </c>
      <c r="P25" s="222">
        <f t="shared" si="23"/>
        <v>0</v>
      </c>
      <c r="Q25" s="221"/>
      <c r="R25" s="21">
        <f>'Ops Labor'!H291</f>
        <v>0</v>
      </c>
      <c r="S25" s="222">
        <f t="shared" si="24"/>
        <v>0</v>
      </c>
      <c r="T25" s="223"/>
      <c r="U25" s="21">
        <f>'Ops Labor'!H344</f>
        <v>0</v>
      </c>
      <c r="V25" s="222">
        <f t="shared" si="25"/>
        <v>0</v>
      </c>
      <c r="W25" s="223"/>
      <c r="X25" s="21">
        <f>'Ops Labor'!H397</f>
        <v>0</v>
      </c>
      <c r="Y25" s="222">
        <f t="shared" si="26"/>
        <v>0</v>
      </c>
      <c r="Z25" s="223"/>
      <c r="AA25" s="21">
        <f>'Ops Labor'!H450</f>
        <v>0</v>
      </c>
      <c r="AB25" s="222">
        <f t="shared" si="27"/>
        <v>0</v>
      </c>
      <c r="AC25" s="223"/>
      <c r="AD25" s="21">
        <f>'Ops Labor'!H503</f>
        <v>0</v>
      </c>
      <c r="AE25" s="222">
        <f t="shared" si="28"/>
        <v>0</v>
      </c>
      <c r="AF25" s="223"/>
      <c r="AG25" s="21">
        <f>'Ops Labor'!H556</f>
        <v>0</v>
      </c>
      <c r="AH25" s="222">
        <f t="shared" si="29"/>
        <v>0</v>
      </c>
      <c r="AI25" s="223"/>
      <c r="AJ25" s="21">
        <f>'Ops Labor'!H609</f>
        <v>0</v>
      </c>
      <c r="AK25" s="222">
        <f t="shared" si="30"/>
        <v>0</v>
      </c>
      <c r="AL25" s="223"/>
      <c r="AM25" s="21">
        <f>'Ops Labor'!H662</f>
        <v>0</v>
      </c>
      <c r="AN25" s="222">
        <f t="shared" si="31"/>
        <v>0</v>
      </c>
      <c r="AO25" s="223"/>
      <c r="AP25" s="21">
        <f>'Ops Labor'!H715</f>
        <v>0</v>
      </c>
      <c r="AQ25" s="222">
        <f t="shared" si="32"/>
        <v>0</v>
      </c>
      <c r="AR25" s="223"/>
      <c r="AS25" s="21">
        <f>'Ops Labor'!H768</f>
        <v>0</v>
      </c>
      <c r="AT25" s="222">
        <f t="shared" si="33"/>
        <v>0</v>
      </c>
      <c r="AU25" s="223"/>
      <c r="AV25" s="224">
        <f t="shared" si="34"/>
        <v>0</v>
      </c>
      <c r="AW25" s="222">
        <f t="shared" si="35"/>
        <v>0</v>
      </c>
      <c r="AY25" s="240">
        <v>0</v>
      </c>
      <c r="BA25" s="224">
        <f t="shared" si="18"/>
        <v>0</v>
      </c>
      <c r="BB25" s="222">
        <f t="shared" si="36"/>
        <v>0</v>
      </c>
    </row>
    <row r="26" spans="1:54" ht="13.5" customHeight="1">
      <c r="A26" s="1" t="s">
        <v>100</v>
      </c>
      <c r="B26" s="229"/>
      <c r="C26" s="21">
        <f>'Ops Labor'!H44</f>
        <v>0</v>
      </c>
      <c r="D26" s="222">
        <f t="shared" si="19"/>
        <v>0</v>
      </c>
      <c r="E26" s="221"/>
      <c r="F26" s="21">
        <f>'Ops Labor'!H97</f>
        <v>0</v>
      </c>
      <c r="G26" s="222">
        <f t="shared" si="20"/>
        <v>0</v>
      </c>
      <c r="H26" s="221"/>
      <c r="I26" s="21">
        <f>'Ops Labor'!H150</f>
        <v>0</v>
      </c>
      <c r="J26" s="222">
        <f t="shared" si="21"/>
        <v>0</v>
      </c>
      <c r="K26" s="221"/>
      <c r="L26" s="21">
        <f>'Ops Labor'!H203</f>
        <v>0</v>
      </c>
      <c r="M26" s="222">
        <f t="shared" si="22"/>
        <v>0</v>
      </c>
      <c r="N26" s="221"/>
      <c r="O26" s="21">
        <f>'Ops Labor'!H256</f>
        <v>0</v>
      </c>
      <c r="P26" s="222">
        <f t="shared" si="23"/>
        <v>0</v>
      </c>
      <c r="Q26" s="221"/>
      <c r="R26" s="21">
        <f>'Ops Labor'!H309</f>
        <v>0</v>
      </c>
      <c r="S26" s="222">
        <f t="shared" si="24"/>
        <v>0</v>
      </c>
      <c r="T26" s="223"/>
      <c r="U26" s="21">
        <f>'Ops Labor'!H362</f>
        <v>0</v>
      </c>
      <c r="V26" s="222">
        <f t="shared" si="25"/>
        <v>0</v>
      </c>
      <c r="W26" s="223"/>
      <c r="X26" s="21">
        <f>'Ops Labor'!H415</f>
        <v>0</v>
      </c>
      <c r="Y26" s="222">
        <f t="shared" si="26"/>
        <v>0</v>
      </c>
      <c r="Z26" s="223"/>
      <c r="AA26" s="21">
        <f>'Ops Labor'!H468</f>
        <v>0</v>
      </c>
      <c r="AB26" s="222">
        <f t="shared" si="27"/>
        <v>0</v>
      </c>
      <c r="AC26" s="223"/>
      <c r="AD26" s="21">
        <f>'Ops Labor'!H521</f>
        <v>0</v>
      </c>
      <c r="AE26" s="222">
        <f t="shared" si="28"/>
        <v>0</v>
      </c>
      <c r="AF26" s="223"/>
      <c r="AG26" s="21">
        <f>'Ops Labor'!H574</f>
        <v>0</v>
      </c>
      <c r="AH26" s="222">
        <f t="shared" si="29"/>
        <v>0</v>
      </c>
      <c r="AI26" s="223"/>
      <c r="AJ26" s="21">
        <f>'Ops Labor'!H627</f>
        <v>0</v>
      </c>
      <c r="AK26" s="222">
        <f t="shared" si="30"/>
        <v>0</v>
      </c>
      <c r="AL26" s="223"/>
      <c r="AM26" s="21">
        <f>'Ops Labor'!H680</f>
        <v>0</v>
      </c>
      <c r="AN26" s="222">
        <f t="shared" si="31"/>
        <v>0</v>
      </c>
      <c r="AO26" s="223"/>
      <c r="AP26" s="21">
        <f>'Ops Labor'!H733</f>
        <v>0</v>
      </c>
      <c r="AQ26" s="222">
        <f t="shared" si="32"/>
        <v>0</v>
      </c>
      <c r="AR26" s="223"/>
      <c r="AS26" s="21">
        <f>'Ops Labor'!H786</f>
        <v>0</v>
      </c>
      <c r="AT26" s="222">
        <f t="shared" si="33"/>
        <v>0</v>
      </c>
      <c r="AU26" s="223"/>
      <c r="AV26" s="224">
        <f t="shared" si="34"/>
        <v>0</v>
      </c>
      <c r="AW26" s="222">
        <f t="shared" si="35"/>
        <v>0</v>
      </c>
      <c r="AY26" s="239">
        <v>0</v>
      </c>
      <c r="BA26" s="224">
        <f t="shared" si="18"/>
        <v>0</v>
      </c>
      <c r="BB26" s="222">
        <f t="shared" si="36"/>
        <v>0</v>
      </c>
    </row>
    <row r="27" spans="1:54" s="215" customFormat="1" ht="13.5" customHeight="1">
      <c r="A27" s="16" t="s">
        <v>262</v>
      </c>
      <c r="B27" s="221"/>
      <c r="C27" s="21">
        <f>'Ops Management'!$E$29</f>
        <v>0</v>
      </c>
      <c r="D27" s="223">
        <f>IF(C$18=0,0,C27/C$18)</f>
        <v>0</v>
      </c>
      <c r="E27" s="221"/>
      <c r="F27" s="21">
        <f>'Ops Management'!$E$80</f>
        <v>0</v>
      </c>
      <c r="G27" s="223">
        <f>IF(F$18=0,0,F27/F$18)</f>
        <v>0</v>
      </c>
      <c r="H27" s="221"/>
      <c r="I27" s="21">
        <f>'Ops Management'!$E$133</f>
        <v>0</v>
      </c>
      <c r="J27" s="223">
        <f>IF(I$18=0,0,I27/I$18)</f>
        <v>0</v>
      </c>
      <c r="K27" s="221"/>
      <c r="L27" s="21">
        <f>'Ops Management'!$E$186</f>
        <v>0</v>
      </c>
      <c r="M27" s="223">
        <f>IF(L$18=0,0,L27/L$18)</f>
        <v>0</v>
      </c>
      <c r="N27" s="221"/>
      <c r="O27" s="21">
        <f>'Ops Management'!$E$239</f>
        <v>0</v>
      </c>
      <c r="P27" s="223">
        <f>IF(O$18=0,0,O27/O$18)</f>
        <v>0</v>
      </c>
      <c r="Q27" s="221"/>
      <c r="R27" s="21">
        <f>'Ops Management'!$E$292</f>
        <v>0</v>
      </c>
      <c r="S27" s="223">
        <f>IF(R$18=0,0,R27/R$18)</f>
        <v>0</v>
      </c>
      <c r="T27" s="223"/>
      <c r="U27" s="21">
        <f>'Ops Management'!$E$345</f>
        <v>0</v>
      </c>
      <c r="V27" s="223">
        <f>IF(U$18=0,0,U27/U$18)</f>
        <v>0</v>
      </c>
      <c r="W27" s="223"/>
      <c r="X27" s="21">
        <f>'Ops Management'!$E$398</f>
        <v>0</v>
      </c>
      <c r="Y27" s="223">
        <f>IF(X$18=0,0,X27/X$18)</f>
        <v>0</v>
      </c>
      <c r="Z27" s="223"/>
      <c r="AA27" s="21">
        <f>'Ops Management'!$E$451</f>
        <v>0</v>
      </c>
      <c r="AB27" s="223">
        <f>IF(AA$18=0,0,AA27/AA$18)</f>
        <v>0</v>
      </c>
      <c r="AC27" s="223"/>
      <c r="AD27" s="21">
        <f>'Ops Management'!$E$504</f>
        <v>0</v>
      </c>
      <c r="AE27" s="223">
        <f>IF(AD$18=0,0,AD27/AD$18)</f>
        <v>0</v>
      </c>
      <c r="AF27" s="223"/>
      <c r="AG27" s="21">
        <f>'Ops Management'!$E$557</f>
        <v>0</v>
      </c>
      <c r="AH27" s="223">
        <f>IF(AG$18=0,0,AG27/AG$18)</f>
        <v>0</v>
      </c>
      <c r="AI27" s="223"/>
      <c r="AJ27" s="21">
        <f>'Ops Management'!$E$610</f>
        <v>0</v>
      </c>
      <c r="AK27" s="223">
        <f>IF(AJ$18=0,0,AJ27/AJ$18)</f>
        <v>0</v>
      </c>
      <c r="AL27" s="223"/>
      <c r="AM27" s="21">
        <f>'Ops Management'!$E$663</f>
        <v>0</v>
      </c>
      <c r="AN27" s="223">
        <f>IF(AM$18=0,0,AM27/AM$18)</f>
        <v>0</v>
      </c>
      <c r="AO27" s="223"/>
      <c r="AP27" s="21">
        <f>'Ops Management'!$E$716</f>
        <v>0</v>
      </c>
      <c r="AQ27" s="223">
        <f>IF(AP$18=0,0,AP27/AP$18)</f>
        <v>0</v>
      </c>
      <c r="AR27" s="223"/>
      <c r="AS27" s="21">
        <f>'Ops Management'!$E$769</f>
        <v>0</v>
      </c>
      <c r="AT27" s="223">
        <f>IF(AS$18=0,0,AS27/AS$18)</f>
        <v>0</v>
      </c>
      <c r="AU27" s="223"/>
      <c r="AV27" s="241">
        <f>C27+F27+I27+L27+O27+R27+U27+X27+AA27+AD27+AG27+AJ27+AM27+AP27+AS27</f>
        <v>0</v>
      </c>
      <c r="AW27" s="223">
        <f>IF(AV$18=0,0,AV27/AV$18)</f>
        <v>0</v>
      </c>
      <c r="AY27" s="242">
        <f>'District Overhead'!D21</f>
        <v>0</v>
      </c>
      <c r="BA27" s="241">
        <f>AV27+AY27</f>
        <v>0</v>
      </c>
      <c r="BB27" s="223">
        <f>IF(BA$18=0,0,BA27/BA$18)</f>
        <v>0</v>
      </c>
    </row>
    <row r="28" spans="1:54" ht="13.5" customHeight="1">
      <c r="A28" s="1" t="s">
        <v>101</v>
      </c>
      <c r="B28" s="229"/>
      <c r="C28" s="21">
        <f>'Ops Labor'!H49</f>
        <v>0</v>
      </c>
      <c r="D28" s="222">
        <f t="shared" si="19"/>
        <v>0</v>
      </c>
      <c r="E28" s="221"/>
      <c r="F28" s="21">
        <f>'Ops Labor'!H102</f>
        <v>0</v>
      </c>
      <c r="G28" s="222">
        <f t="shared" si="20"/>
        <v>0</v>
      </c>
      <c r="H28" s="221"/>
      <c r="I28" s="21">
        <f>'Ops Labor'!H155</f>
        <v>0</v>
      </c>
      <c r="J28" s="222">
        <f t="shared" si="21"/>
        <v>0</v>
      </c>
      <c r="K28" s="221"/>
      <c r="L28" s="21">
        <f>'Ops Labor'!H208</f>
        <v>0</v>
      </c>
      <c r="M28" s="222">
        <f t="shared" si="22"/>
        <v>0</v>
      </c>
      <c r="N28" s="221"/>
      <c r="O28" s="21">
        <f>'Ops Labor'!H261</f>
        <v>0</v>
      </c>
      <c r="P28" s="222">
        <f t="shared" si="23"/>
        <v>0</v>
      </c>
      <c r="Q28" s="221"/>
      <c r="R28" s="21">
        <f>'Ops Labor'!H314</f>
        <v>0</v>
      </c>
      <c r="S28" s="222">
        <f t="shared" si="24"/>
        <v>0</v>
      </c>
      <c r="T28" s="223"/>
      <c r="U28" s="21">
        <f>'Ops Labor'!H367</f>
        <v>0</v>
      </c>
      <c r="V28" s="222">
        <f t="shared" si="25"/>
        <v>0</v>
      </c>
      <c r="W28" s="223"/>
      <c r="X28" s="21">
        <f>'Ops Labor'!H420</f>
        <v>0</v>
      </c>
      <c r="Y28" s="222">
        <f t="shared" si="26"/>
        <v>0</v>
      </c>
      <c r="Z28" s="223"/>
      <c r="AA28" s="21">
        <f>'Ops Labor'!H473</f>
        <v>0</v>
      </c>
      <c r="AB28" s="222">
        <f t="shared" si="27"/>
        <v>0</v>
      </c>
      <c r="AC28" s="223"/>
      <c r="AD28" s="21">
        <f>'Ops Labor'!H526</f>
        <v>0</v>
      </c>
      <c r="AE28" s="222">
        <f t="shared" si="28"/>
        <v>0</v>
      </c>
      <c r="AF28" s="223"/>
      <c r="AG28" s="21">
        <f>'Ops Labor'!H579</f>
        <v>0</v>
      </c>
      <c r="AH28" s="222">
        <f t="shared" si="29"/>
        <v>0</v>
      </c>
      <c r="AI28" s="223"/>
      <c r="AJ28" s="21">
        <f>'Ops Labor'!H632</f>
        <v>0</v>
      </c>
      <c r="AK28" s="222">
        <f t="shared" si="30"/>
        <v>0</v>
      </c>
      <c r="AL28" s="223"/>
      <c r="AM28" s="21">
        <f>'Ops Labor'!H685</f>
        <v>0</v>
      </c>
      <c r="AN28" s="222">
        <f t="shared" si="31"/>
        <v>0</v>
      </c>
      <c r="AO28" s="223"/>
      <c r="AP28" s="21">
        <f>'Ops Labor'!H738</f>
        <v>0</v>
      </c>
      <c r="AQ28" s="222">
        <f t="shared" si="32"/>
        <v>0</v>
      </c>
      <c r="AR28" s="223"/>
      <c r="AS28" s="21">
        <f>'Ops Labor'!H791</f>
        <v>0</v>
      </c>
      <c r="AT28" s="222">
        <f t="shared" si="33"/>
        <v>0</v>
      </c>
      <c r="AU28" s="223"/>
      <c r="AV28" s="224">
        <f t="shared" si="34"/>
        <v>0</v>
      </c>
      <c r="AW28" s="222">
        <f t="shared" si="35"/>
        <v>0</v>
      </c>
      <c r="AY28" s="240">
        <v>0</v>
      </c>
      <c r="BA28" s="224">
        <f t="shared" si="18"/>
        <v>0</v>
      </c>
      <c r="BB28" s="222">
        <f t="shared" si="36"/>
        <v>0</v>
      </c>
    </row>
    <row r="29" spans="1:54" ht="13.5" customHeight="1" thickBot="1">
      <c r="A29" s="1" t="s">
        <v>102</v>
      </c>
      <c r="B29" s="218"/>
      <c r="C29" s="20">
        <f>'Ops Labor'!H52</f>
        <v>0</v>
      </c>
      <c r="D29" s="226">
        <f t="shared" si="19"/>
        <v>0</v>
      </c>
      <c r="E29" s="221"/>
      <c r="F29" s="20">
        <f>'Ops Labor'!H105</f>
        <v>0</v>
      </c>
      <c r="G29" s="226">
        <f t="shared" si="20"/>
        <v>0</v>
      </c>
      <c r="H29" s="221"/>
      <c r="I29" s="20">
        <f>'Ops Labor'!H158</f>
        <v>0</v>
      </c>
      <c r="J29" s="226">
        <f t="shared" si="21"/>
        <v>0</v>
      </c>
      <c r="K29" s="221"/>
      <c r="L29" s="20">
        <f>'Ops Labor'!H211</f>
        <v>0</v>
      </c>
      <c r="M29" s="226">
        <f t="shared" si="22"/>
        <v>0</v>
      </c>
      <c r="N29" s="221"/>
      <c r="O29" s="20">
        <f>'Ops Labor'!H264</f>
        <v>0</v>
      </c>
      <c r="P29" s="226">
        <f t="shared" si="23"/>
        <v>0</v>
      </c>
      <c r="Q29" s="221"/>
      <c r="R29" s="20">
        <f>'Ops Labor'!H317</f>
        <v>0</v>
      </c>
      <c r="S29" s="226">
        <f t="shared" si="24"/>
        <v>0</v>
      </c>
      <c r="T29" s="223"/>
      <c r="U29" s="20">
        <f>'Ops Labor'!H370</f>
        <v>0</v>
      </c>
      <c r="V29" s="226">
        <f t="shared" si="25"/>
        <v>0</v>
      </c>
      <c r="W29" s="223"/>
      <c r="X29" s="20">
        <f>'Ops Labor'!H423</f>
        <v>0</v>
      </c>
      <c r="Y29" s="226">
        <f t="shared" si="26"/>
        <v>0</v>
      </c>
      <c r="Z29" s="223"/>
      <c r="AA29" s="20">
        <f>'Ops Labor'!H476</f>
        <v>0</v>
      </c>
      <c r="AB29" s="226">
        <f t="shared" si="27"/>
        <v>0</v>
      </c>
      <c r="AC29" s="223"/>
      <c r="AD29" s="20">
        <f>'Ops Labor'!H529</f>
        <v>0</v>
      </c>
      <c r="AE29" s="226">
        <f t="shared" si="28"/>
        <v>0</v>
      </c>
      <c r="AF29" s="223"/>
      <c r="AG29" s="20">
        <f>'Ops Labor'!H582</f>
        <v>0</v>
      </c>
      <c r="AH29" s="226">
        <f t="shared" si="29"/>
        <v>0</v>
      </c>
      <c r="AI29" s="223"/>
      <c r="AJ29" s="20">
        <f>'Ops Labor'!H635</f>
        <v>0</v>
      </c>
      <c r="AK29" s="226">
        <f t="shared" si="30"/>
        <v>0</v>
      </c>
      <c r="AL29" s="223"/>
      <c r="AM29" s="20">
        <f>'Ops Labor'!H688</f>
        <v>0</v>
      </c>
      <c r="AN29" s="226">
        <f t="shared" si="31"/>
        <v>0</v>
      </c>
      <c r="AO29" s="223"/>
      <c r="AP29" s="20">
        <f>'Ops Labor'!H741</f>
        <v>0</v>
      </c>
      <c r="AQ29" s="226">
        <f t="shared" si="32"/>
        <v>0</v>
      </c>
      <c r="AR29" s="223"/>
      <c r="AS29" s="20">
        <f>'Ops Labor'!H794</f>
        <v>0</v>
      </c>
      <c r="AT29" s="226">
        <f t="shared" si="33"/>
        <v>0</v>
      </c>
      <c r="AU29" s="223"/>
      <c r="AV29" s="227">
        <f t="shared" si="34"/>
        <v>0</v>
      </c>
      <c r="AW29" s="226">
        <f t="shared" si="35"/>
        <v>0</v>
      </c>
      <c r="AY29" s="243">
        <v>0</v>
      </c>
      <c r="BA29" s="227">
        <f t="shared" si="18"/>
        <v>0</v>
      </c>
      <c r="BB29" s="226">
        <f t="shared" si="36"/>
        <v>0</v>
      </c>
    </row>
    <row r="30" spans="2:54" s="229" customFormat="1" ht="13.5" customHeight="1">
      <c r="B30" s="2" t="s">
        <v>263</v>
      </c>
      <c r="C30" s="19">
        <f>SUM(C24:C29)</f>
        <v>0</v>
      </c>
      <c r="D30" s="230">
        <f t="shared" si="19"/>
        <v>0</v>
      </c>
      <c r="E30" s="231"/>
      <c r="F30" s="19">
        <f>SUM(F24:F29)</f>
        <v>0</v>
      </c>
      <c r="G30" s="230">
        <f t="shared" si="20"/>
        <v>0</v>
      </c>
      <c r="H30" s="231"/>
      <c r="I30" s="19">
        <f>SUM(I24:I29)</f>
        <v>0</v>
      </c>
      <c r="J30" s="230">
        <f t="shared" si="21"/>
        <v>0</v>
      </c>
      <c r="K30" s="231"/>
      <c r="L30" s="19">
        <f>SUM(L24:L29)</f>
        <v>0</v>
      </c>
      <c r="M30" s="230">
        <f t="shared" si="22"/>
        <v>0</v>
      </c>
      <c r="N30" s="231"/>
      <c r="O30" s="19">
        <f>SUM(O24:O29)</f>
        <v>0</v>
      </c>
      <c r="P30" s="230">
        <f t="shared" si="23"/>
        <v>0</v>
      </c>
      <c r="Q30" s="231"/>
      <c r="R30" s="19">
        <f>SUM(R24:R29)</f>
        <v>0</v>
      </c>
      <c r="S30" s="230">
        <f t="shared" si="24"/>
        <v>0</v>
      </c>
      <c r="T30" s="232"/>
      <c r="U30" s="19">
        <f>SUM(U24:U29)</f>
        <v>0</v>
      </c>
      <c r="V30" s="230">
        <f t="shared" si="25"/>
        <v>0</v>
      </c>
      <c r="W30" s="232"/>
      <c r="X30" s="19">
        <f>SUM(X24:X29)</f>
        <v>0</v>
      </c>
      <c r="Y30" s="230">
        <f t="shared" si="26"/>
        <v>0</v>
      </c>
      <c r="Z30" s="232"/>
      <c r="AA30" s="19">
        <f>SUM(AA24:AA29)</f>
        <v>0</v>
      </c>
      <c r="AB30" s="230">
        <f t="shared" si="27"/>
        <v>0</v>
      </c>
      <c r="AC30" s="232"/>
      <c r="AD30" s="19">
        <f>SUM(AD24:AD29)</f>
        <v>0</v>
      </c>
      <c r="AE30" s="230">
        <f t="shared" si="28"/>
        <v>0</v>
      </c>
      <c r="AF30" s="232"/>
      <c r="AG30" s="19">
        <f>SUM(AG24:AG29)</f>
        <v>0</v>
      </c>
      <c r="AH30" s="230">
        <f t="shared" si="29"/>
        <v>0</v>
      </c>
      <c r="AI30" s="232"/>
      <c r="AJ30" s="19">
        <f>SUM(AJ24:AJ29)</f>
        <v>0</v>
      </c>
      <c r="AK30" s="230">
        <f t="shared" si="30"/>
        <v>0</v>
      </c>
      <c r="AL30" s="232"/>
      <c r="AM30" s="19">
        <f>SUM(AM24:AM29)</f>
        <v>0</v>
      </c>
      <c r="AN30" s="230">
        <f t="shared" si="31"/>
        <v>0</v>
      </c>
      <c r="AO30" s="232"/>
      <c r="AP30" s="19">
        <f>SUM(AP24:AP29)</f>
        <v>0</v>
      </c>
      <c r="AQ30" s="230">
        <f t="shared" si="32"/>
        <v>0</v>
      </c>
      <c r="AR30" s="232"/>
      <c r="AS30" s="19">
        <f>SUM(AS24:AS29)</f>
        <v>0</v>
      </c>
      <c r="AT30" s="230">
        <f t="shared" si="33"/>
        <v>0</v>
      </c>
      <c r="AU30" s="232"/>
      <c r="AV30" s="233">
        <f t="shared" si="34"/>
        <v>0</v>
      </c>
      <c r="AW30" s="230">
        <f t="shared" si="35"/>
        <v>0</v>
      </c>
      <c r="AY30" s="19">
        <f>SUM(AY24:AY29)</f>
        <v>0</v>
      </c>
      <c r="BA30" s="233">
        <f t="shared" si="18"/>
        <v>0</v>
      </c>
      <c r="BB30" s="230">
        <f t="shared" si="36"/>
        <v>0</v>
      </c>
    </row>
    <row r="31" spans="1:54" ht="13.5" customHeight="1">
      <c r="A31" s="218"/>
      <c r="B31" s="218"/>
      <c r="C31" s="18"/>
      <c r="D31" s="222"/>
      <c r="E31" s="221"/>
      <c r="F31" s="18"/>
      <c r="G31" s="222"/>
      <c r="H31" s="221"/>
      <c r="I31" s="18"/>
      <c r="J31" s="222"/>
      <c r="K31" s="221"/>
      <c r="L31" s="18"/>
      <c r="M31" s="222"/>
      <c r="N31" s="221"/>
      <c r="O31" s="18"/>
      <c r="P31" s="222"/>
      <c r="Q31" s="221"/>
      <c r="R31" s="18"/>
      <c r="S31" s="222"/>
      <c r="T31" s="223"/>
      <c r="U31" s="18"/>
      <c r="V31" s="222"/>
      <c r="W31" s="223"/>
      <c r="X31" s="18"/>
      <c r="Y31" s="222"/>
      <c r="Z31" s="223"/>
      <c r="AA31" s="18"/>
      <c r="AB31" s="222"/>
      <c r="AC31" s="223"/>
      <c r="AD31" s="18"/>
      <c r="AE31" s="222"/>
      <c r="AF31" s="223"/>
      <c r="AG31" s="18"/>
      <c r="AH31" s="222"/>
      <c r="AI31" s="223"/>
      <c r="AJ31" s="18"/>
      <c r="AK31" s="222"/>
      <c r="AL31" s="223"/>
      <c r="AM31" s="18"/>
      <c r="AN31" s="222"/>
      <c r="AO31" s="223"/>
      <c r="AP31" s="18"/>
      <c r="AQ31" s="222"/>
      <c r="AR31" s="223"/>
      <c r="AS31" s="18"/>
      <c r="AT31" s="222"/>
      <c r="AU31" s="223"/>
      <c r="AV31" s="224"/>
      <c r="AW31" s="222"/>
      <c r="AY31" s="239"/>
      <c r="BA31" s="224"/>
      <c r="BB31" s="222"/>
    </row>
    <row r="32" spans="1:54" ht="13.5" customHeight="1">
      <c r="A32" s="29" t="s">
        <v>264</v>
      </c>
      <c r="B32" s="218"/>
      <c r="C32" s="18"/>
      <c r="D32" s="222"/>
      <c r="E32" s="221"/>
      <c r="F32" s="18"/>
      <c r="G32" s="222"/>
      <c r="H32" s="221"/>
      <c r="I32" s="18"/>
      <c r="J32" s="222"/>
      <c r="K32" s="221"/>
      <c r="L32" s="18"/>
      <c r="M32" s="222"/>
      <c r="N32" s="221"/>
      <c r="O32" s="18"/>
      <c r="P32" s="222"/>
      <c r="Q32" s="221"/>
      <c r="R32" s="18"/>
      <c r="S32" s="222"/>
      <c r="T32" s="223"/>
      <c r="U32" s="18"/>
      <c r="V32" s="222"/>
      <c r="W32" s="223"/>
      <c r="X32" s="18"/>
      <c r="Y32" s="222"/>
      <c r="Z32" s="223"/>
      <c r="AA32" s="18"/>
      <c r="AB32" s="222"/>
      <c r="AC32" s="223"/>
      <c r="AD32" s="18"/>
      <c r="AE32" s="222"/>
      <c r="AF32" s="223"/>
      <c r="AG32" s="18"/>
      <c r="AH32" s="222"/>
      <c r="AI32" s="223"/>
      <c r="AJ32" s="18"/>
      <c r="AK32" s="222"/>
      <c r="AL32" s="223"/>
      <c r="AM32" s="18"/>
      <c r="AN32" s="222"/>
      <c r="AO32" s="223"/>
      <c r="AP32" s="18"/>
      <c r="AQ32" s="222"/>
      <c r="AR32" s="223"/>
      <c r="AS32" s="18"/>
      <c r="AT32" s="222"/>
      <c r="AU32" s="223"/>
      <c r="AV32" s="224"/>
      <c r="AW32" s="222"/>
      <c r="AY32" s="239"/>
      <c r="BA32" s="224"/>
      <c r="BB32" s="222"/>
    </row>
    <row r="33" spans="1:54" ht="13.5" customHeight="1">
      <c r="A33" s="1" t="s">
        <v>265</v>
      </c>
      <c r="B33" s="218"/>
      <c r="C33" s="18">
        <f>'Ops Expenses'!E11</f>
        <v>0</v>
      </c>
      <c r="D33" s="222">
        <f aca="true" t="shared" si="37" ref="D33:D55">IF(C$18=0,0,C33/C$18)</f>
        <v>0</v>
      </c>
      <c r="E33" s="221"/>
      <c r="F33" s="18">
        <f>'Ops Expenses'!E64</f>
        <v>0</v>
      </c>
      <c r="G33" s="222">
        <f aca="true" t="shared" si="38" ref="G33:G55">IF(F$18=0,0,F33/F$18)</f>
        <v>0</v>
      </c>
      <c r="H33" s="221"/>
      <c r="I33" s="18">
        <f>'Ops Expenses'!E117</f>
        <v>0</v>
      </c>
      <c r="J33" s="222">
        <f aca="true" t="shared" si="39" ref="J33:J55">IF(I$18=0,0,I33/I$18)</f>
        <v>0</v>
      </c>
      <c r="K33" s="221"/>
      <c r="L33" s="18">
        <f>'Ops Expenses'!E170</f>
        <v>0</v>
      </c>
      <c r="M33" s="222">
        <f aca="true" t="shared" si="40" ref="M33:M55">IF(L$18=0,0,L33/L$18)</f>
        <v>0</v>
      </c>
      <c r="N33" s="221"/>
      <c r="O33" s="21">
        <f>'Ops Expenses'!E223</f>
        <v>0</v>
      </c>
      <c r="P33" s="222">
        <f aca="true" t="shared" si="41" ref="P33:P55">IF(O$18=0,0,O33/O$18)</f>
        <v>0</v>
      </c>
      <c r="Q33" s="221"/>
      <c r="R33" s="21">
        <f>'Ops Expenses'!E276</f>
        <v>0</v>
      </c>
      <c r="S33" s="222">
        <f aca="true" t="shared" si="42" ref="S33:S55">IF(R$18=0,0,R33/R$18)</f>
        <v>0</v>
      </c>
      <c r="T33" s="223"/>
      <c r="U33" s="21">
        <f>'Ops Expenses'!E329</f>
        <v>0</v>
      </c>
      <c r="V33" s="222">
        <f aca="true" t="shared" si="43" ref="V33:V55">IF(U$18=0,0,U33/U$18)</f>
        <v>0</v>
      </c>
      <c r="W33" s="223"/>
      <c r="X33" s="21">
        <f>'Ops Expenses'!E382</f>
        <v>0</v>
      </c>
      <c r="Y33" s="222">
        <f aca="true" t="shared" si="44" ref="Y33:Y55">IF(X$18=0,0,X33/X$18)</f>
        <v>0</v>
      </c>
      <c r="Z33" s="223"/>
      <c r="AA33" s="21">
        <f>'Ops Expenses'!E435</f>
        <v>0</v>
      </c>
      <c r="AB33" s="222">
        <f aca="true" t="shared" si="45" ref="AB33:AB55">IF(AA$18=0,0,AA33/AA$18)</f>
        <v>0</v>
      </c>
      <c r="AC33" s="223"/>
      <c r="AD33" s="21">
        <f>'Ops Expenses'!E488</f>
        <v>0</v>
      </c>
      <c r="AE33" s="222">
        <f aca="true" t="shared" si="46" ref="AE33:AE55">IF(AD$18=0,0,AD33/AD$18)</f>
        <v>0</v>
      </c>
      <c r="AF33" s="223"/>
      <c r="AG33" s="21">
        <f>'Ops Expenses'!E541</f>
        <v>0</v>
      </c>
      <c r="AH33" s="222">
        <f aca="true" t="shared" si="47" ref="AH33:AH55">IF(AG$18=0,0,AG33/AG$18)</f>
        <v>0</v>
      </c>
      <c r="AI33" s="223"/>
      <c r="AJ33" s="21">
        <f>'Ops Expenses'!E594</f>
        <v>0</v>
      </c>
      <c r="AK33" s="222">
        <f aca="true" t="shared" si="48" ref="AK33:AK55">IF(AJ$18=0,0,AJ33/AJ$18)</f>
        <v>0</v>
      </c>
      <c r="AL33" s="223"/>
      <c r="AM33" s="21">
        <f>'Ops Expenses'!E647</f>
        <v>0</v>
      </c>
      <c r="AN33" s="222">
        <f aca="true" t="shared" si="49" ref="AN33:AN55">IF(AM$18=0,0,AM33/AM$18)</f>
        <v>0</v>
      </c>
      <c r="AO33" s="223"/>
      <c r="AP33" s="21">
        <f>'Ops Expenses'!E700</f>
        <v>0</v>
      </c>
      <c r="AQ33" s="222">
        <f aca="true" t="shared" si="50" ref="AQ33:AQ55">IF(AP$18=0,0,AP33/AP$18)</f>
        <v>0</v>
      </c>
      <c r="AR33" s="223"/>
      <c r="AS33" s="21">
        <f>'Ops Expenses'!E753</f>
        <v>0</v>
      </c>
      <c r="AT33" s="222">
        <f aca="true" t="shared" si="51" ref="AT33:AT55">IF(AS$18=0,0,AS33/AS$18)</f>
        <v>0</v>
      </c>
      <c r="AU33" s="223"/>
      <c r="AV33" s="224">
        <f aca="true" t="shared" si="52" ref="AV33:AV55">C33+F33+I33+L33+O33+R33+U33+X33+AA33+AD33+AG33+AJ33+AM33+AP33+AS33</f>
        <v>0</v>
      </c>
      <c r="AW33" s="222">
        <f aca="true" t="shared" si="53" ref="AW33:AW55">IF(AV$18=0,0,AV33/AV$18)</f>
        <v>0</v>
      </c>
      <c r="AY33" s="239">
        <f>'District Overhead'!D34</f>
        <v>0</v>
      </c>
      <c r="BA33" s="224">
        <f t="shared" si="18"/>
        <v>0</v>
      </c>
      <c r="BB33" s="222">
        <f aca="true" t="shared" si="54" ref="BB33:BB55">IF(BA$18=0,0,BA33/BA$18)</f>
        <v>0</v>
      </c>
    </row>
    <row r="34" spans="1:54" ht="13.5" customHeight="1">
      <c r="A34" s="1" t="s">
        <v>266</v>
      </c>
      <c r="B34" s="218"/>
      <c r="C34" s="18">
        <f>'Ops Expenses'!E12</f>
        <v>0</v>
      </c>
      <c r="D34" s="222">
        <f t="shared" si="37"/>
        <v>0</v>
      </c>
      <c r="E34" s="221"/>
      <c r="F34" s="18">
        <f>'Ops Expenses'!E65</f>
        <v>0</v>
      </c>
      <c r="G34" s="222">
        <f t="shared" si="38"/>
        <v>0</v>
      </c>
      <c r="H34" s="221"/>
      <c r="I34" s="18">
        <f>'Ops Expenses'!E118</f>
        <v>0</v>
      </c>
      <c r="J34" s="222">
        <f t="shared" si="39"/>
        <v>0</v>
      </c>
      <c r="K34" s="221"/>
      <c r="L34" s="18">
        <f>'Ops Expenses'!E171</f>
        <v>0</v>
      </c>
      <c r="M34" s="222">
        <f t="shared" si="40"/>
        <v>0</v>
      </c>
      <c r="N34" s="221"/>
      <c r="O34" s="21">
        <f>'Ops Expenses'!E224</f>
        <v>0</v>
      </c>
      <c r="P34" s="222">
        <f t="shared" si="41"/>
        <v>0</v>
      </c>
      <c r="Q34" s="221"/>
      <c r="R34" s="21">
        <f>'Ops Expenses'!E277</f>
        <v>0</v>
      </c>
      <c r="S34" s="222">
        <f t="shared" si="42"/>
        <v>0</v>
      </c>
      <c r="T34" s="223"/>
      <c r="U34" s="21">
        <f>'Ops Expenses'!E330</f>
        <v>0</v>
      </c>
      <c r="V34" s="222">
        <f t="shared" si="43"/>
        <v>0</v>
      </c>
      <c r="W34" s="223"/>
      <c r="X34" s="21">
        <f>'Ops Expenses'!E383</f>
        <v>0</v>
      </c>
      <c r="Y34" s="222">
        <f t="shared" si="44"/>
        <v>0</v>
      </c>
      <c r="Z34" s="223"/>
      <c r="AA34" s="21">
        <f>'Ops Expenses'!E436</f>
        <v>0</v>
      </c>
      <c r="AB34" s="222">
        <f t="shared" si="45"/>
        <v>0</v>
      </c>
      <c r="AC34" s="223"/>
      <c r="AD34" s="21">
        <f>'Ops Expenses'!E489</f>
        <v>0</v>
      </c>
      <c r="AE34" s="222">
        <f t="shared" si="46"/>
        <v>0</v>
      </c>
      <c r="AF34" s="223"/>
      <c r="AG34" s="21">
        <f>'Ops Expenses'!E542</f>
        <v>0</v>
      </c>
      <c r="AH34" s="222">
        <f t="shared" si="47"/>
        <v>0</v>
      </c>
      <c r="AI34" s="223"/>
      <c r="AJ34" s="21">
        <f>'Ops Expenses'!E595</f>
        <v>0</v>
      </c>
      <c r="AK34" s="222">
        <f t="shared" si="48"/>
        <v>0</v>
      </c>
      <c r="AL34" s="223"/>
      <c r="AM34" s="21">
        <f>'Ops Expenses'!E648</f>
        <v>0</v>
      </c>
      <c r="AN34" s="222">
        <f t="shared" si="49"/>
        <v>0</v>
      </c>
      <c r="AO34" s="223"/>
      <c r="AP34" s="21">
        <f>'Ops Expenses'!E701</f>
        <v>0</v>
      </c>
      <c r="AQ34" s="222">
        <f t="shared" si="50"/>
        <v>0</v>
      </c>
      <c r="AR34" s="223"/>
      <c r="AS34" s="21">
        <f>'Ops Expenses'!E754</f>
        <v>0</v>
      </c>
      <c r="AT34" s="222">
        <f t="shared" si="51"/>
        <v>0</v>
      </c>
      <c r="AU34" s="223"/>
      <c r="AV34" s="224">
        <f t="shared" si="52"/>
        <v>0</v>
      </c>
      <c r="AW34" s="222">
        <f t="shared" si="53"/>
        <v>0</v>
      </c>
      <c r="AY34" s="239">
        <f>'District Overhead'!D35</f>
        <v>0</v>
      </c>
      <c r="BA34" s="224">
        <f t="shared" si="18"/>
        <v>0</v>
      </c>
      <c r="BB34" s="222">
        <f t="shared" si="54"/>
        <v>0</v>
      </c>
    </row>
    <row r="35" spans="1:54" ht="13.5" customHeight="1">
      <c r="A35" s="1" t="s">
        <v>267</v>
      </c>
      <c r="B35" s="218"/>
      <c r="C35" s="18">
        <f>'Ops Expenses'!E13</f>
        <v>0</v>
      </c>
      <c r="D35" s="222">
        <f t="shared" si="37"/>
        <v>0</v>
      </c>
      <c r="E35" s="221"/>
      <c r="F35" s="18">
        <f>'Ops Expenses'!E66</f>
        <v>0</v>
      </c>
      <c r="G35" s="222">
        <f t="shared" si="38"/>
        <v>0</v>
      </c>
      <c r="H35" s="221"/>
      <c r="I35" s="18">
        <f>'Ops Expenses'!E119</f>
        <v>0</v>
      </c>
      <c r="J35" s="222">
        <f t="shared" si="39"/>
        <v>0</v>
      </c>
      <c r="K35" s="221"/>
      <c r="L35" s="18">
        <f>'Ops Expenses'!E172</f>
        <v>0</v>
      </c>
      <c r="M35" s="222">
        <f t="shared" si="40"/>
        <v>0</v>
      </c>
      <c r="N35" s="221"/>
      <c r="O35" s="21">
        <f>'Ops Expenses'!E225</f>
        <v>0</v>
      </c>
      <c r="P35" s="222">
        <f t="shared" si="41"/>
        <v>0</v>
      </c>
      <c r="Q35" s="221"/>
      <c r="R35" s="21">
        <f>'Ops Expenses'!E278</f>
        <v>0</v>
      </c>
      <c r="S35" s="222">
        <f t="shared" si="42"/>
        <v>0</v>
      </c>
      <c r="T35" s="223"/>
      <c r="U35" s="21">
        <f>'Ops Expenses'!E331</f>
        <v>0</v>
      </c>
      <c r="V35" s="222">
        <f t="shared" si="43"/>
        <v>0</v>
      </c>
      <c r="W35" s="223"/>
      <c r="X35" s="21">
        <f>'Ops Expenses'!E384</f>
        <v>0</v>
      </c>
      <c r="Y35" s="222">
        <f t="shared" si="44"/>
        <v>0</v>
      </c>
      <c r="Z35" s="223"/>
      <c r="AA35" s="21">
        <f>'Ops Expenses'!E437</f>
        <v>0</v>
      </c>
      <c r="AB35" s="222">
        <f t="shared" si="45"/>
        <v>0</v>
      </c>
      <c r="AC35" s="223"/>
      <c r="AD35" s="21">
        <f>'Ops Expenses'!E490</f>
        <v>0</v>
      </c>
      <c r="AE35" s="222">
        <f t="shared" si="46"/>
        <v>0</v>
      </c>
      <c r="AF35" s="223"/>
      <c r="AG35" s="21">
        <f>'Ops Expenses'!E543</f>
        <v>0</v>
      </c>
      <c r="AH35" s="222">
        <f t="shared" si="47"/>
        <v>0</v>
      </c>
      <c r="AI35" s="223"/>
      <c r="AJ35" s="21">
        <f>'Ops Expenses'!E596</f>
        <v>0</v>
      </c>
      <c r="AK35" s="222">
        <f t="shared" si="48"/>
        <v>0</v>
      </c>
      <c r="AL35" s="223"/>
      <c r="AM35" s="21">
        <f>'Ops Expenses'!E649</f>
        <v>0</v>
      </c>
      <c r="AN35" s="222">
        <f t="shared" si="49"/>
        <v>0</v>
      </c>
      <c r="AO35" s="223"/>
      <c r="AP35" s="21">
        <f>'Ops Expenses'!E702</f>
        <v>0</v>
      </c>
      <c r="AQ35" s="222">
        <f t="shared" si="50"/>
        <v>0</v>
      </c>
      <c r="AR35" s="223"/>
      <c r="AS35" s="21">
        <f>'Ops Expenses'!E755</f>
        <v>0</v>
      </c>
      <c r="AT35" s="222">
        <f t="shared" si="51"/>
        <v>0</v>
      </c>
      <c r="AU35" s="223"/>
      <c r="AV35" s="224">
        <f t="shared" si="52"/>
        <v>0</v>
      </c>
      <c r="AW35" s="222">
        <f t="shared" si="53"/>
        <v>0</v>
      </c>
      <c r="AY35" s="239">
        <f>'District Overhead'!D36</f>
        <v>0</v>
      </c>
      <c r="BA35" s="224">
        <f t="shared" si="18"/>
        <v>0</v>
      </c>
      <c r="BB35" s="222">
        <f t="shared" si="54"/>
        <v>0</v>
      </c>
    </row>
    <row r="36" spans="1:54" ht="13.5" customHeight="1">
      <c r="A36" s="1" t="s">
        <v>268</v>
      </c>
      <c r="B36" s="218"/>
      <c r="C36" s="18">
        <f>'Ops Expenses'!E14</f>
        <v>0</v>
      </c>
      <c r="D36" s="222">
        <f t="shared" si="37"/>
        <v>0</v>
      </c>
      <c r="E36" s="221"/>
      <c r="F36" s="18">
        <f>'Ops Expenses'!E67</f>
        <v>0</v>
      </c>
      <c r="G36" s="222">
        <f t="shared" si="38"/>
        <v>0</v>
      </c>
      <c r="H36" s="221"/>
      <c r="I36" s="18">
        <f>'Ops Expenses'!E120</f>
        <v>0</v>
      </c>
      <c r="J36" s="222">
        <f t="shared" si="39"/>
        <v>0</v>
      </c>
      <c r="K36" s="221"/>
      <c r="L36" s="18">
        <f>'Ops Expenses'!E173</f>
        <v>0</v>
      </c>
      <c r="M36" s="222">
        <f t="shared" si="40"/>
        <v>0</v>
      </c>
      <c r="N36" s="221"/>
      <c r="O36" s="21">
        <f>'Ops Expenses'!E226</f>
        <v>0</v>
      </c>
      <c r="P36" s="222">
        <f t="shared" si="41"/>
        <v>0</v>
      </c>
      <c r="Q36" s="221"/>
      <c r="R36" s="21">
        <f>'Ops Expenses'!E279</f>
        <v>0</v>
      </c>
      <c r="S36" s="222">
        <f t="shared" si="42"/>
        <v>0</v>
      </c>
      <c r="T36" s="223"/>
      <c r="U36" s="21">
        <f>'Ops Expenses'!E332</f>
        <v>0</v>
      </c>
      <c r="V36" s="222">
        <f t="shared" si="43"/>
        <v>0</v>
      </c>
      <c r="W36" s="223"/>
      <c r="X36" s="21">
        <f>'Ops Expenses'!E385</f>
        <v>0</v>
      </c>
      <c r="Y36" s="222">
        <f t="shared" si="44"/>
        <v>0</v>
      </c>
      <c r="Z36" s="223"/>
      <c r="AA36" s="21">
        <f>'Ops Expenses'!E438</f>
        <v>0</v>
      </c>
      <c r="AB36" s="222">
        <f t="shared" si="45"/>
        <v>0</v>
      </c>
      <c r="AC36" s="223"/>
      <c r="AD36" s="21">
        <f>'Ops Expenses'!E491</f>
        <v>0</v>
      </c>
      <c r="AE36" s="222">
        <f t="shared" si="46"/>
        <v>0</v>
      </c>
      <c r="AF36" s="223"/>
      <c r="AG36" s="21">
        <f>'Ops Expenses'!E544</f>
        <v>0</v>
      </c>
      <c r="AH36" s="222">
        <f t="shared" si="47"/>
        <v>0</v>
      </c>
      <c r="AI36" s="223"/>
      <c r="AJ36" s="21">
        <f>'Ops Expenses'!E597</f>
        <v>0</v>
      </c>
      <c r="AK36" s="222">
        <f t="shared" si="48"/>
        <v>0</v>
      </c>
      <c r="AL36" s="223"/>
      <c r="AM36" s="21">
        <f>'Ops Expenses'!E650</f>
        <v>0</v>
      </c>
      <c r="AN36" s="222">
        <f t="shared" si="49"/>
        <v>0</v>
      </c>
      <c r="AO36" s="223"/>
      <c r="AP36" s="21">
        <f>'Ops Expenses'!E703</f>
        <v>0</v>
      </c>
      <c r="AQ36" s="222">
        <f t="shared" si="50"/>
        <v>0</v>
      </c>
      <c r="AR36" s="223"/>
      <c r="AS36" s="21">
        <f>'Ops Expenses'!E756</f>
        <v>0</v>
      </c>
      <c r="AT36" s="222">
        <f t="shared" si="51"/>
        <v>0</v>
      </c>
      <c r="AU36" s="223"/>
      <c r="AV36" s="224">
        <f t="shared" si="52"/>
        <v>0</v>
      </c>
      <c r="AW36" s="222">
        <f t="shared" si="53"/>
        <v>0</v>
      </c>
      <c r="AY36" s="239">
        <f>'District Overhead'!D37</f>
        <v>0</v>
      </c>
      <c r="BA36" s="224">
        <f t="shared" si="18"/>
        <v>0</v>
      </c>
      <c r="BB36" s="222">
        <f t="shared" si="54"/>
        <v>0</v>
      </c>
    </row>
    <row r="37" spans="1:54" ht="13.5" customHeight="1">
      <c r="A37" s="1" t="s">
        <v>129</v>
      </c>
      <c r="B37" s="218"/>
      <c r="C37" s="18">
        <f>'Ops Expenses'!E15</f>
        <v>0</v>
      </c>
      <c r="D37" s="222">
        <f t="shared" si="37"/>
        <v>0</v>
      </c>
      <c r="E37" s="221"/>
      <c r="F37" s="18">
        <f>'Ops Expenses'!E68</f>
        <v>0</v>
      </c>
      <c r="G37" s="222">
        <f t="shared" si="38"/>
        <v>0</v>
      </c>
      <c r="H37" s="221"/>
      <c r="I37" s="18">
        <f>'Ops Expenses'!E121</f>
        <v>0</v>
      </c>
      <c r="J37" s="222">
        <f t="shared" si="39"/>
        <v>0</v>
      </c>
      <c r="K37" s="221"/>
      <c r="L37" s="18">
        <f>'Ops Expenses'!E174</f>
        <v>0</v>
      </c>
      <c r="M37" s="222">
        <f t="shared" si="40"/>
        <v>0</v>
      </c>
      <c r="N37" s="221"/>
      <c r="O37" s="21">
        <f>'Ops Expenses'!E227</f>
        <v>0</v>
      </c>
      <c r="P37" s="222">
        <f t="shared" si="41"/>
        <v>0</v>
      </c>
      <c r="Q37" s="221"/>
      <c r="R37" s="21">
        <f>'Ops Expenses'!E280</f>
        <v>0</v>
      </c>
      <c r="S37" s="222">
        <f t="shared" si="42"/>
        <v>0</v>
      </c>
      <c r="T37" s="223"/>
      <c r="U37" s="21">
        <f>'Ops Expenses'!E333</f>
        <v>0</v>
      </c>
      <c r="V37" s="222">
        <f t="shared" si="43"/>
        <v>0</v>
      </c>
      <c r="W37" s="223"/>
      <c r="X37" s="21">
        <f>'Ops Expenses'!E386</f>
        <v>0</v>
      </c>
      <c r="Y37" s="222">
        <f t="shared" si="44"/>
        <v>0</v>
      </c>
      <c r="Z37" s="223"/>
      <c r="AA37" s="21">
        <f>'Ops Expenses'!E439</f>
        <v>0</v>
      </c>
      <c r="AB37" s="222">
        <f t="shared" si="45"/>
        <v>0</v>
      </c>
      <c r="AC37" s="223"/>
      <c r="AD37" s="21">
        <f>'Ops Expenses'!E492</f>
        <v>0</v>
      </c>
      <c r="AE37" s="222">
        <f t="shared" si="46"/>
        <v>0</v>
      </c>
      <c r="AF37" s="223"/>
      <c r="AG37" s="21">
        <f>'Ops Expenses'!E545</f>
        <v>0</v>
      </c>
      <c r="AH37" s="222">
        <f t="shared" si="47"/>
        <v>0</v>
      </c>
      <c r="AI37" s="223"/>
      <c r="AJ37" s="21">
        <f>'Ops Expenses'!E598</f>
        <v>0</v>
      </c>
      <c r="AK37" s="222">
        <f t="shared" si="48"/>
        <v>0</v>
      </c>
      <c r="AL37" s="223"/>
      <c r="AM37" s="21">
        <f>'Ops Expenses'!E651</f>
        <v>0</v>
      </c>
      <c r="AN37" s="222">
        <f t="shared" si="49"/>
        <v>0</v>
      </c>
      <c r="AO37" s="223"/>
      <c r="AP37" s="21">
        <f>'Ops Expenses'!E704</f>
        <v>0</v>
      </c>
      <c r="AQ37" s="222">
        <f t="shared" si="50"/>
        <v>0</v>
      </c>
      <c r="AR37" s="223"/>
      <c r="AS37" s="21">
        <f>'Ops Expenses'!E757</f>
        <v>0</v>
      </c>
      <c r="AT37" s="222">
        <f t="shared" si="51"/>
        <v>0</v>
      </c>
      <c r="AU37" s="223"/>
      <c r="AV37" s="224">
        <f t="shared" si="52"/>
        <v>0</v>
      </c>
      <c r="AW37" s="222">
        <f t="shared" si="53"/>
        <v>0</v>
      </c>
      <c r="AY37" s="239">
        <f>'District Overhead'!D38</f>
        <v>0</v>
      </c>
      <c r="BA37" s="224">
        <f t="shared" si="18"/>
        <v>0</v>
      </c>
      <c r="BB37" s="222">
        <f t="shared" si="54"/>
        <v>0</v>
      </c>
    </row>
    <row r="38" spans="1:54" ht="13.5" customHeight="1">
      <c r="A38" s="1" t="s">
        <v>171</v>
      </c>
      <c r="B38" s="218"/>
      <c r="C38" s="18">
        <f>'Ops Expenses'!E16</f>
        <v>0</v>
      </c>
      <c r="D38" s="222">
        <f t="shared" si="37"/>
        <v>0</v>
      </c>
      <c r="E38" s="221"/>
      <c r="F38" s="18">
        <f>'Ops Expenses'!E69</f>
        <v>0</v>
      </c>
      <c r="G38" s="222">
        <f t="shared" si="38"/>
        <v>0</v>
      </c>
      <c r="H38" s="221"/>
      <c r="I38" s="18">
        <f>'Ops Expenses'!E122</f>
        <v>0</v>
      </c>
      <c r="J38" s="222">
        <f t="shared" si="39"/>
        <v>0</v>
      </c>
      <c r="K38" s="221"/>
      <c r="L38" s="18">
        <f>'Ops Expenses'!E175</f>
        <v>0</v>
      </c>
      <c r="M38" s="222">
        <f t="shared" si="40"/>
        <v>0</v>
      </c>
      <c r="N38" s="221"/>
      <c r="O38" s="21">
        <f>'Ops Expenses'!E228</f>
        <v>0</v>
      </c>
      <c r="P38" s="222">
        <f t="shared" si="41"/>
        <v>0</v>
      </c>
      <c r="Q38" s="221"/>
      <c r="R38" s="21">
        <f>'Ops Expenses'!E281</f>
        <v>0</v>
      </c>
      <c r="S38" s="222">
        <f t="shared" si="42"/>
        <v>0</v>
      </c>
      <c r="T38" s="223"/>
      <c r="U38" s="21">
        <f>'Ops Expenses'!E334</f>
        <v>0</v>
      </c>
      <c r="V38" s="222">
        <f t="shared" si="43"/>
        <v>0</v>
      </c>
      <c r="W38" s="223"/>
      <c r="X38" s="21">
        <f>'Ops Expenses'!E387</f>
        <v>0</v>
      </c>
      <c r="Y38" s="222">
        <f t="shared" si="44"/>
        <v>0</v>
      </c>
      <c r="Z38" s="223"/>
      <c r="AA38" s="21">
        <f>'Ops Expenses'!E440</f>
        <v>0</v>
      </c>
      <c r="AB38" s="222">
        <f t="shared" si="45"/>
        <v>0</v>
      </c>
      <c r="AC38" s="223"/>
      <c r="AD38" s="21">
        <f>'Ops Expenses'!E493</f>
        <v>0</v>
      </c>
      <c r="AE38" s="222">
        <f t="shared" si="46"/>
        <v>0</v>
      </c>
      <c r="AF38" s="223"/>
      <c r="AG38" s="21">
        <f>'Ops Expenses'!E546</f>
        <v>0</v>
      </c>
      <c r="AH38" s="222">
        <f t="shared" si="47"/>
        <v>0</v>
      </c>
      <c r="AI38" s="223"/>
      <c r="AJ38" s="21">
        <f>'Ops Expenses'!E599</f>
        <v>0</v>
      </c>
      <c r="AK38" s="222">
        <f t="shared" si="48"/>
        <v>0</v>
      </c>
      <c r="AL38" s="223"/>
      <c r="AM38" s="21">
        <f>'Ops Expenses'!E652</f>
        <v>0</v>
      </c>
      <c r="AN38" s="222">
        <f t="shared" si="49"/>
        <v>0</v>
      </c>
      <c r="AO38" s="223"/>
      <c r="AP38" s="21">
        <f>'Ops Expenses'!E705</f>
        <v>0</v>
      </c>
      <c r="AQ38" s="222">
        <f t="shared" si="50"/>
        <v>0</v>
      </c>
      <c r="AR38" s="223"/>
      <c r="AS38" s="21">
        <f>'Ops Expenses'!E758</f>
        <v>0</v>
      </c>
      <c r="AT38" s="222">
        <f t="shared" si="51"/>
        <v>0</v>
      </c>
      <c r="AU38" s="223"/>
      <c r="AV38" s="224">
        <f t="shared" si="52"/>
        <v>0</v>
      </c>
      <c r="AW38" s="222">
        <f t="shared" si="53"/>
        <v>0</v>
      </c>
      <c r="AY38" s="239">
        <f>'District Overhead'!D39</f>
        <v>0</v>
      </c>
      <c r="BA38" s="224">
        <f t="shared" si="18"/>
        <v>0</v>
      </c>
      <c r="BB38" s="222">
        <f t="shared" si="54"/>
        <v>0</v>
      </c>
    </row>
    <row r="39" spans="1:54" ht="13.5" customHeight="1">
      <c r="A39" s="1" t="s">
        <v>130</v>
      </c>
      <c r="B39" s="218"/>
      <c r="C39" s="18">
        <f>'Ops Expenses'!E17</f>
        <v>0</v>
      </c>
      <c r="D39" s="222">
        <f t="shared" si="37"/>
        <v>0</v>
      </c>
      <c r="E39" s="221"/>
      <c r="F39" s="18">
        <f>'Ops Expenses'!E70</f>
        <v>0</v>
      </c>
      <c r="G39" s="222">
        <f t="shared" si="38"/>
        <v>0</v>
      </c>
      <c r="H39" s="221"/>
      <c r="I39" s="18">
        <f>'Ops Expenses'!E123</f>
        <v>0</v>
      </c>
      <c r="J39" s="222">
        <f t="shared" si="39"/>
        <v>0</v>
      </c>
      <c r="K39" s="221"/>
      <c r="L39" s="18">
        <f>'Ops Expenses'!E176</f>
        <v>0</v>
      </c>
      <c r="M39" s="222">
        <f t="shared" si="40"/>
        <v>0</v>
      </c>
      <c r="N39" s="221"/>
      <c r="O39" s="21">
        <f>'Ops Expenses'!E229</f>
        <v>0</v>
      </c>
      <c r="P39" s="222">
        <f t="shared" si="41"/>
        <v>0</v>
      </c>
      <c r="Q39" s="221"/>
      <c r="R39" s="21">
        <f>'Ops Expenses'!E282</f>
        <v>0</v>
      </c>
      <c r="S39" s="222">
        <f t="shared" si="42"/>
        <v>0</v>
      </c>
      <c r="T39" s="223"/>
      <c r="U39" s="21">
        <f>'Ops Expenses'!E335</f>
        <v>0</v>
      </c>
      <c r="V39" s="222">
        <f t="shared" si="43"/>
        <v>0</v>
      </c>
      <c r="W39" s="223"/>
      <c r="X39" s="21">
        <f>'Ops Expenses'!E388</f>
        <v>0</v>
      </c>
      <c r="Y39" s="222">
        <f t="shared" si="44"/>
        <v>0</v>
      </c>
      <c r="Z39" s="223"/>
      <c r="AA39" s="21">
        <f>'Ops Expenses'!E441</f>
        <v>0</v>
      </c>
      <c r="AB39" s="222">
        <f t="shared" si="45"/>
        <v>0</v>
      </c>
      <c r="AC39" s="223"/>
      <c r="AD39" s="21">
        <f>'Ops Expenses'!E494</f>
        <v>0</v>
      </c>
      <c r="AE39" s="222">
        <f t="shared" si="46"/>
        <v>0</v>
      </c>
      <c r="AF39" s="223"/>
      <c r="AG39" s="21">
        <f>'Ops Expenses'!E547</f>
        <v>0</v>
      </c>
      <c r="AH39" s="222">
        <f t="shared" si="47"/>
        <v>0</v>
      </c>
      <c r="AI39" s="223"/>
      <c r="AJ39" s="21">
        <f>'Ops Expenses'!E600</f>
        <v>0</v>
      </c>
      <c r="AK39" s="222">
        <f t="shared" si="48"/>
        <v>0</v>
      </c>
      <c r="AL39" s="223"/>
      <c r="AM39" s="21">
        <f>'Ops Expenses'!E653</f>
        <v>0</v>
      </c>
      <c r="AN39" s="222">
        <f t="shared" si="49"/>
        <v>0</v>
      </c>
      <c r="AO39" s="223"/>
      <c r="AP39" s="21">
        <f>'Ops Expenses'!E706</f>
        <v>0</v>
      </c>
      <c r="AQ39" s="222">
        <f t="shared" si="50"/>
        <v>0</v>
      </c>
      <c r="AR39" s="223"/>
      <c r="AS39" s="21">
        <f>'Ops Expenses'!E759</f>
        <v>0</v>
      </c>
      <c r="AT39" s="222">
        <f t="shared" si="51"/>
        <v>0</v>
      </c>
      <c r="AU39" s="223"/>
      <c r="AV39" s="224">
        <f t="shared" si="52"/>
        <v>0</v>
      </c>
      <c r="AW39" s="222">
        <f t="shared" si="53"/>
        <v>0</v>
      </c>
      <c r="AY39" s="239">
        <f>'District Overhead'!D40</f>
        <v>0</v>
      </c>
      <c r="BA39" s="224">
        <f t="shared" si="18"/>
        <v>0</v>
      </c>
      <c r="BB39" s="222">
        <f t="shared" si="54"/>
        <v>0</v>
      </c>
    </row>
    <row r="40" spans="1:54" ht="13.5" customHeight="1">
      <c r="A40" s="1" t="s">
        <v>269</v>
      </c>
      <c r="B40" s="218"/>
      <c r="C40" s="18">
        <f>'Ops Expenses'!E18</f>
        <v>0</v>
      </c>
      <c r="D40" s="222">
        <f t="shared" si="37"/>
        <v>0</v>
      </c>
      <c r="E40" s="221"/>
      <c r="F40" s="18">
        <f>'Ops Expenses'!E71</f>
        <v>0</v>
      </c>
      <c r="G40" s="222">
        <f t="shared" si="38"/>
        <v>0</v>
      </c>
      <c r="H40" s="221"/>
      <c r="I40" s="18">
        <f>'Ops Expenses'!E124</f>
        <v>0</v>
      </c>
      <c r="J40" s="222">
        <f t="shared" si="39"/>
        <v>0</v>
      </c>
      <c r="K40" s="221"/>
      <c r="L40" s="18">
        <f>'Ops Expenses'!E177</f>
        <v>0</v>
      </c>
      <c r="M40" s="222">
        <f t="shared" si="40"/>
        <v>0</v>
      </c>
      <c r="N40" s="221"/>
      <c r="O40" s="21">
        <f>'Ops Expenses'!E230</f>
        <v>0</v>
      </c>
      <c r="P40" s="222">
        <f t="shared" si="41"/>
        <v>0</v>
      </c>
      <c r="Q40" s="221"/>
      <c r="R40" s="21">
        <f>'Ops Expenses'!E283</f>
        <v>0</v>
      </c>
      <c r="S40" s="222">
        <f t="shared" si="42"/>
        <v>0</v>
      </c>
      <c r="T40" s="223"/>
      <c r="U40" s="21">
        <f>'Ops Expenses'!E336</f>
        <v>0</v>
      </c>
      <c r="V40" s="222">
        <f t="shared" si="43"/>
        <v>0</v>
      </c>
      <c r="W40" s="223"/>
      <c r="X40" s="21">
        <f>'Ops Expenses'!E389</f>
        <v>0</v>
      </c>
      <c r="Y40" s="222">
        <f t="shared" si="44"/>
        <v>0</v>
      </c>
      <c r="Z40" s="223"/>
      <c r="AA40" s="21">
        <f>'Ops Expenses'!E442</f>
        <v>0</v>
      </c>
      <c r="AB40" s="222">
        <f t="shared" si="45"/>
        <v>0</v>
      </c>
      <c r="AC40" s="223"/>
      <c r="AD40" s="21">
        <f>'Ops Expenses'!E495</f>
        <v>0</v>
      </c>
      <c r="AE40" s="222">
        <f t="shared" si="46"/>
        <v>0</v>
      </c>
      <c r="AF40" s="223"/>
      <c r="AG40" s="21">
        <f>'Ops Expenses'!E548</f>
        <v>0</v>
      </c>
      <c r="AH40" s="222">
        <f t="shared" si="47"/>
        <v>0</v>
      </c>
      <c r="AI40" s="223"/>
      <c r="AJ40" s="21">
        <f>'Ops Expenses'!E601</f>
        <v>0</v>
      </c>
      <c r="AK40" s="222">
        <f t="shared" si="48"/>
        <v>0</v>
      </c>
      <c r="AL40" s="223"/>
      <c r="AM40" s="21">
        <f>'Ops Expenses'!E654</f>
        <v>0</v>
      </c>
      <c r="AN40" s="222">
        <f t="shared" si="49"/>
        <v>0</v>
      </c>
      <c r="AO40" s="223"/>
      <c r="AP40" s="21">
        <f>'Ops Expenses'!E707</f>
        <v>0</v>
      </c>
      <c r="AQ40" s="222">
        <f t="shared" si="50"/>
        <v>0</v>
      </c>
      <c r="AR40" s="223"/>
      <c r="AS40" s="21">
        <f>'Ops Expenses'!E760</f>
        <v>0</v>
      </c>
      <c r="AT40" s="222">
        <f t="shared" si="51"/>
        <v>0</v>
      </c>
      <c r="AU40" s="223"/>
      <c r="AV40" s="224">
        <f t="shared" si="52"/>
        <v>0</v>
      </c>
      <c r="AW40" s="222">
        <f t="shared" si="53"/>
        <v>0</v>
      </c>
      <c r="AY40" s="239">
        <f>'District Overhead'!D41</f>
        <v>0</v>
      </c>
      <c r="BA40" s="224">
        <f t="shared" si="18"/>
        <v>0</v>
      </c>
      <c r="BB40" s="222">
        <f t="shared" si="54"/>
        <v>0</v>
      </c>
    </row>
    <row r="41" spans="1:54" ht="13.5" customHeight="1">
      <c r="A41" s="1" t="s">
        <v>187</v>
      </c>
      <c r="B41" s="218"/>
      <c r="C41" s="18">
        <f>'Ops Expenses'!E19</f>
        <v>0</v>
      </c>
      <c r="D41" s="222">
        <f t="shared" si="37"/>
        <v>0</v>
      </c>
      <c r="E41" s="221"/>
      <c r="F41" s="18">
        <f>'Ops Expenses'!E72</f>
        <v>0</v>
      </c>
      <c r="G41" s="222">
        <f t="shared" si="38"/>
        <v>0</v>
      </c>
      <c r="H41" s="221"/>
      <c r="I41" s="18">
        <f>'Ops Expenses'!E125</f>
        <v>0</v>
      </c>
      <c r="J41" s="222">
        <f t="shared" si="39"/>
        <v>0</v>
      </c>
      <c r="K41" s="221"/>
      <c r="L41" s="18">
        <f>'Ops Expenses'!E178</f>
        <v>0</v>
      </c>
      <c r="M41" s="222">
        <f t="shared" si="40"/>
        <v>0</v>
      </c>
      <c r="N41" s="221"/>
      <c r="O41" s="21">
        <f>'Ops Expenses'!E231</f>
        <v>0</v>
      </c>
      <c r="P41" s="222">
        <f t="shared" si="41"/>
        <v>0</v>
      </c>
      <c r="Q41" s="221"/>
      <c r="R41" s="21">
        <f>'Ops Expenses'!E284</f>
        <v>0</v>
      </c>
      <c r="S41" s="222">
        <f t="shared" si="42"/>
        <v>0</v>
      </c>
      <c r="T41" s="223"/>
      <c r="U41" s="21">
        <f>'Ops Expenses'!E337</f>
        <v>0</v>
      </c>
      <c r="V41" s="222">
        <f t="shared" si="43"/>
        <v>0</v>
      </c>
      <c r="W41" s="223"/>
      <c r="X41" s="21">
        <f>'Ops Expenses'!E390</f>
        <v>0</v>
      </c>
      <c r="Y41" s="222">
        <f t="shared" si="44"/>
        <v>0</v>
      </c>
      <c r="Z41" s="223"/>
      <c r="AA41" s="21">
        <f>'Ops Expenses'!E443</f>
        <v>0</v>
      </c>
      <c r="AB41" s="222">
        <f t="shared" si="45"/>
        <v>0</v>
      </c>
      <c r="AC41" s="223"/>
      <c r="AD41" s="21">
        <f>'Ops Expenses'!E496</f>
        <v>0</v>
      </c>
      <c r="AE41" s="222">
        <f t="shared" si="46"/>
        <v>0</v>
      </c>
      <c r="AF41" s="223"/>
      <c r="AG41" s="21">
        <f>'Ops Expenses'!E549</f>
        <v>0</v>
      </c>
      <c r="AH41" s="222">
        <f t="shared" si="47"/>
        <v>0</v>
      </c>
      <c r="AI41" s="223"/>
      <c r="AJ41" s="21">
        <f>'Ops Expenses'!E602</f>
        <v>0</v>
      </c>
      <c r="AK41" s="222">
        <f t="shared" si="48"/>
        <v>0</v>
      </c>
      <c r="AL41" s="223"/>
      <c r="AM41" s="21">
        <f>'Ops Expenses'!E655</f>
        <v>0</v>
      </c>
      <c r="AN41" s="222">
        <f t="shared" si="49"/>
        <v>0</v>
      </c>
      <c r="AO41" s="223"/>
      <c r="AP41" s="21">
        <f>'Ops Expenses'!E708</f>
        <v>0</v>
      </c>
      <c r="AQ41" s="222">
        <f t="shared" si="50"/>
        <v>0</v>
      </c>
      <c r="AR41" s="223"/>
      <c r="AS41" s="21">
        <f>'Ops Expenses'!E761</f>
        <v>0</v>
      </c>
      <c r="AT41" s="222">
        <f t="shared" si="51"/>
        <v>0</v>
      </c>
      <c r="AU41" s="223"/>
      <c r="AV41" s="224">
        <f t="shared" si="52"/>
        <v>0</v>
      </c>
      <c r="AW41" s="222">
        <f t="shared" si="53"/>
        <v>0</v>
      </c>
      <c r="AY41" s="239">
        <f>'District Overhead'!D42</f>
        <v>0</v>
      </c>
      <c r="BA41" s="224">
        <f t="shared" si="18"/>
        <v>0</v>
      </c>
      <c r="BB41" s="222">
        <f t="shared" si="54"/>
        <v>0</v>
      </c>
    </row>
    <row r="42" spans="1:54" ht="13.5" customHeight="1">
      <c r="A42" s="1" t="s">
        <v>270</v>
      </c>
      <c r="B42" s="218"/>
      <c r="C42" s="18">
        <f>'Ops Expenses'!E20</f>
        <v>0</v>
      </c>
      <c r="D42" s="222">
        <f t="shared" si="37"/>
        <v>0</v>
      </c>
      <c r="E42" s="221"/>
      <c r="F42" s="18">
        <f>'Ops Expenses'!E73</f>
        <v>0</v>
      </c>
      <c r="G42" s="222">
        <f t="shared" si="38"/>
        <v>0</v>
      </c>
      <c r="H42" s="221"/>
      <c r="I42" s="18">
        <f>'Ops Expenses'!E126</f>
        <v>0</v>
      </c>
      <c r="J42" s="222">
        <f t="shared" si="39"/>
        <v>0</v>
      </c>
      <c r="K42" s="221"/>
      <c r="L42" s="18">
        <f>'Ops Expenses'!E179</f>
        <v>0</v>
      </c>
      <c r="M42" s="222">
        <f t="shared" si="40"/>
        <v>0</v>
      </c>
      <c r="N42" s="221"/>
      <c r="O42" s="21">
        <f>'Ops Expenses'!E232</f>
        <v>0</v>
      </c>
      <c r="P42" s="222">
        <f t="shared" si="41"/>
        <v>0</v>
      </c>
      <c r="Q42" s="221"/>
      <c r="R42" s="21">
        <f>'Ops Expenses'!E285</f>
        <v>0</v>
      </c>
      <c r="S42" s="222">
        <f t="shared" si="42"/>
        <v>0</v>
      </c>
      <c r="T42" s="223"/>
      <c r="U42" s="21">
        <f>'Ops Expenses'!E338</f>
        <v>0</v>
      </c>
      <c r="V42" s="222">
        <f t="shared" si="43"/>
        <v>0</v>
      </c>
      <c r="W42" s="223"/>
      <c r="X42" s="21">
        <f>'Ops Expenses'!E391</f>
        <v>0</v>
      </c>
      <c r="Y42" s="222">
        <f t="shared" si="44"/>
        <v>0</v>
      </c>
      <c r="Z42" s="223"/>
      <c r="AA42" s="21">
        <f>'Ops Expenses'!E444</f>
        <v>0</v>
      </c>
      <c r="AB42" s="222">
        <f t="shared" si="45"/>
        <v>0</v>
      </c>
      <c r="AC42" s="223"/>
      <c r="AD42" s="21">
        <f>'Ops Expenses'!E497</f>
        <v>0</v>
      </c>
      <c r="AE42" s="222">
        <f t="shared" si="46"/>
        <v>0</v>
      </c>
      <c r="AF42" s="223"/>
      <c r="AG42" s="21">
        <f>'Ops Expenses'!E550</f>
        <v>0</v>
      </c>
      <c r="AH42" s="222">
        <f t="shared" si="47"/>
        <v>0</v>
      </c>
      <c r="AI42" s="223"/>
      <c r="AJ42" s="21">
        <f>'Ops Expenses'!E603</f>
        <v>0</v>
      </c>
      <c r="AK42" s="222">
        <f t="shared" si="48"/>
        <v>0</v>
      </c>
      <c r="AL42" s="223"/>
      <c r="AM42" s="21">
        <f>'Ops Expenses'!E656</f>
        <v>0</v>
      </c>
      <c r="AN42" s="222">
        <f t="shared" si="49"/>
        <v>0</v>
      </c>
      <c r="AO42" s="223"/>
      <c r="AP42" s="21">
        <f>'Ops Expenses'!E709</f>
        <v>0</v>
      </c>
      <c r="AQ42" s="222">
        <f t="shared" si="50"/>
        <v>0</v>
      </c>
      <c r="AR42" s="223"/>
      <c r="AS42" s="21">
        <f>'Ops Expenses'!E762</f>
        <v>0</v>
      </c>
      <c r="AT42" s="222">
        <f t="shared" si="51"/>
        <v>0</v>
      </c>
      <c r="AU42" s="223"/>
      <c r="AV42" s="224">
        <f t="shared" si="52"/>
        <v>0</v>
      </c>
      <c r="AW42" s="222">
        <f t="shared" si="53"/>
        <v>0</v>
      </c>
      <c r="AY42" s="239">
        <f>'District Overhead'!D43</f>
        <v>0</v>
      </c>
      <c r="BA42" s="224">
        <f t="shared" si="18"/>
        <v>0</v>
      </c>
      <c r="BB42" s="222">
        <f t="shared" si="54"/>
        <v>0</v>
      </c>
    </row>
    <row r="43" spans="1:54" ht="13.5" customHeight="1">
      <c r="A43" s="1" t="s">
        <v>271</v>
      </c>
      <c r="B43" s="218"/>
      <c r="C43" s="18">
        <f>'Ops Expenses'!E21</f>
        <v>0</v>
      </c>
      <c r="D43" s="222">
        <f t="shared" si="37"/>
        <v>0</v>
      </c>
      <c r="E43" s="221"/>
      <c r="F43" s="18">
        <f>'Ops Expenses'!E74</f>
        <v>0</v>
      </c>
      <c r="G43" s="222">
        <f t="shared" si="38"/>
        <v>0</v>
      </c>
      <c r="H43" s="221"/>
      <c r="I43" s="18">
        <f>'Ops Expenses'!E127</f>
        <v>0</v>
      </c>
      <c r="J43" s="222">
        <f t="shared" si="39"/>
        <v>0</v>
      </c>
      <c r="K43" s="221"/>
      <c r="L43" s="18">
        <f>'Ops Expenses'!E180</f>
        <v>0</v>
      </c>
      <c r="M43" s="222">
        <f t="shared" si="40"/>
        <v>0</v>
      </c>
      <c r="N43" s="221"/>
      <c r="O43" s="21">
        <f>'Ops Expenses'!E233</f>
        <v>0</v>
      </c>
      <c r="P43" s="222">
        <f t="shared" si="41"/>
        <v>0</v>
      </c>
      <c r="Q43" s="221"/>
      <c r="R43" s="21">
        <f>'Ops Expenses'!E286</f>
        <v>0</v>
      </c>
      <c r="S43" s="222">
        <f t="shared" si="42"/>
        <v>0</v>
      </c>
      <c r="T43" s="223"/>
      <c r="U43" s="21">
        <f>'Ops Expenses'!E339</f>
        <v>0</v>
      </c>
      <c r="V43" s="222">
        <f t="shared" si="43"/>
        <v>0</v>
      </c>
      <c r="W43" s="223"/>
      <c r="X43" s="21">
        <f>'Ops Expenses'!E392</f>
        <v>0</v>
      </c>
      <c r="Y43" s="222">
        <f t="shared" si="44"/>
        <v>0</v>
      </c>
      <c r="Z43" s="223"/>
      <c r="AA43" s="21">
        <f>'Ops Expenses'!E445</f>
        <v>0</v>
      </c>
      <c r="AB43" s="222">
        <f t="shared" si="45"/>
        <v>0</v>
      </c>
      <c r="AC43" s="223"/>
      <c r="AD43" s="21">
        <f>'Ops Expenses'!E498</f>
        <v>0</v>
      </c>
      <c r="AE43" s="222">
        <f t="shared" si="46"/>
        <v>0</v>
      </c>
      <c r="AF43" s="223"/>
      <c r="AG43" s="21">
        <f>'Ops Expenses'!E551</f>
        <v>0</v>
      </c>
      <c r="AH43" s="222">
        <f t="shared" si="47"/>
        <v>0</v>
      </c>
      <c r="AI43" s="223"/>
      <c r="AJ43" s="21">
        <f>'Ops Expenses'!E604</f>
        <v>0</v>
      </c>
      <c r="AK43" s="222">
        <f t="shared" si="48"/>
        <v>0</v>
      </c>
      <c r="AL43" s="223"/>
      <c r="AM43" s="21">
        <f>'Ops Expenses'!E657</f>
        <v>0</v>
      </c>
      <c r="AN43" s="222">
        <f t="shared" si="49"/>
        <v>0</v>
      </c>
      <c r="AO43" s="223"/>
      <c r="AP43" s="21">
        <f>'Ops Expenses'!E710</f>
        <v>0</v>
      </c>
      <c r="AQ43" s="222">
        <f t="shared" si="50"/>
        <v>0</v>
      </c>
      <c r="AR43" s="223"/>
      <c r="AS43" s="21">
        <f>'Ops Expenses'!E763</f>
        <v>0</v>
      </c>
      <c r="AT43" s="222">
        <f t="shared" si="51"/>
        <v>0</v>
      </c>
      <c r="AU43" s="223"/>
      <c r="AV43" s="224">
        <f t="shared" si="52"/>
        <v>0</v>
      </c>
      <c r="AW43" s="222">
        <f t="shared" si="53"/>
        <v>0</v>
      </c>
      <c r="AY43" s="239">
        <f>'District Overhead'!D44</f>
        <v>0</v>
      </c>
      <c r="BA43" s="224">
        <f t="shared" si="18"/>
        <v>0</v>
      </c>
      <c r="BB43" s="222">
        <f t="shared" si="54"/>
        <v>0</v>
      </c>
    </row>
    <row r="44" spans="1:54" ht="13.5" customHeight="1">
      <c r="A44" s="1" t="s">
        <v>137</v>
      </c>
      <c r="B44" s="218"/>
      <c r="C44" s="18">
        <f>'Ops Expenses'!E22</f>
        <v>0</v>
      </c>
      <c r="D44" s="222">
        <f t="shared" si="37"/>
        <v>0</v>
      </c>
      <c r="E44" s="221"/>
      <c r="F44" s="18">
        <f>'Ops Expenses'!E75</f>
        <v>0</v>
      </c>
      <c r="G44" s="222">
        <f t="shared" si="38"/>
        <v>0</v>
      </c>
      <c r="H44" s="221"/>
      <c r="I44" s="18">
        <f>'Ops Expenses'!E128</f>
        <v>0</v>
      </c>
      <c r="J44" s="222">
        <f t="shared" si="39"/>
        <v>0</v>
      </c>
      <c r="K44" s="221"/>
      <c r="L44" s="18">
        <f>'Ops Expenses'!E181</f>
        <v>0</v>
      </c>
      <c r="M44" s="222">
        <f t="shared" si="40"/>
        <v>0</v>
      </c>
      <c r="N44" s="221"/>
      <c r="O44" s="21">
        <f>'Ops Expenses'!E234</f>
        <v>0</v>
      </c>
      <c r="P44" s="222">
        <f t="shared" si="41"/>
        <v>0</v>
      </c>
      <c r="Q44" s="221"/>
      <c r="R44" s="21">
        <f>'Ops Expenses'!E287</f>
        <v>0</v>
      </c>
      <c r="S44" s="222">
        <f t="shared" si="42"/>
        <v>0</v>
      </c>
      <c r="T44" s="223"/>
      <c r="U44" s="21">
        <f>'Ops Expenses'!E340</f>
        <v>0</v>
      </c>
      <c r="V44" s="222">
        <f t="shared" si="43"/>
        <v>0</v>
      </c>
      <c r="W44" s="223"/>
      <c r="X44" s="21">
        <f>'Ops Expenses'!E393</f>
        <v>0</v>
      </c>
      <c r="Y44" s="222">
        <f t="shared" si="44"/>
        <v>0</v>
      </c>
      <c r="Z44" s="223"/>
      <c r="AA44" s="21">
        <f>'Ops Expenses'!E446</f>
        <v>0</v>
      </c>
      <c r="AB44" s="222">
        <f t="shared" si="45"/>
        <v>0</v>
      </c>
      <c r="AC44" s="223"/>
      <c r="AD44" s="21">
        <f>'Ops Expenses'!E499</f>
        <v>0</v>
      </c>
      <c r="AE44" s="222">
        <f t="shared" si="46"/>
        <v>0</v>
      </c>
      <c r="AF44" s="223"/>
      <c r="AG44" s="21">
        <f>'Ops Expenses'!E552</f>
        <v>0</v>
      </c>
      <c r="AH44" s="222">
        <f t="shared" si="47"/>
        <v>0</v>
      </c>
      <c r="AI44" s="223"/>
      <c r="AJ44" s="21">
        <f>'Ops Expenses'!E605</f>
        <v>0</v>
      </c>
      <c r="AK44" s="222">
        <f t="shared" si="48"/>
        <v>0</v>
      </c>
      <c r="AL44" s="223"/>
      <c r="AM44" s="21">
        <f>'Ops Expenses'!E658</f>
        <v>0</v>
      </c>
      <c r="AN44" s="222">
        <f t="shared" si="49"/>
        <v>0</v>
      </c>
      <c r="AO44" s="223"/>
      <c r="AP44" s="21">
        <f>'Ops Expenses'!E711</f>
        <v>0</v>
      </c>
      <c r="AQ44" s="222">
        <f t="shared" si="50"/>
        <v>0</v>
      </c>
      <c r="AR44" s="223"/>
      <c r="AS44" s="21">
        <f>'Ops Expenses'!E764</f>
        <v>0</v>
      </c>
      <c r="AT44" s="222">
        <f t="shared" si="51"/>
        <v>0</v>
      </c>
      <c r="AU44" s="223"/>
      <c r="AV44" s="224">
        <f t="shared" si="52"/>
        <v>0</v>
      </c>
      <c r="AW44" s="222">
        <f t="shared" si="53"/>
        <v>0</v>
      </c>
      <c r="AY44" s="239">
        <f>'District Overhead'!D45</f>
        <v>0</v>
      </c>
      <c r="BA44" s="224">
        <f t="shared" si="18"/>
        <v>0</v>
      </c>
      <c r="BB44" s="222">
        <f t="shared" si="54"/>
        <v>0</v>
      </c>
    </row>
    <row r="45" spans="1:54" ht="13.5" customHeight="1">
      <c r="A45" s="1" t="s">
        <v>151</v>
      </c>
      <c r="B45" s="218"/>
      <c r="C45" s="18">
        <f>'Ops Expenses'!E23</f>
        <v>0</v>
      </c>
      <c r="D45" s="222">
        <f t="shared" si="37"/>
        <v>0</v>
      </c>
      <c r="E45" s="221"/>
      <c r="F45" s="18">
        <f>'Ops Expenses'!E76</f>
        <v>0</v>
      </c>
      <c r="G45" s="222">
        <f t="shared" si="38"/>
        <v>0</v>
      </c>
      <c r="H45" s="221"/>
      <c r="I45" s="18">
        <f>'Ops Expenses'!E129</f>
        <v>0</v>
      </c>
      <c r="J45" s="222">
        <f t="shared" si="39"/>
        <v>0</v>
      </c>
      <c r="K45" s="221"/>
      <c r="L45" s="18">
        <f>'Ops Expenses'!E182</f>
        <v>0</v>
      </c>
      <c r="M45" s="222">
        <f t="shared" si="40"/>
        <v>0</v>
      </c>
      <c r="N45" s="221"/>
      <c r="O45" s="21">
        <f>'Ops Expenses'!E235</f>
        <v>0</v>
      </c>
      <c r="P45" s="222">
        <f t="shared" si="41"/>
        <v>0</v>
      </c>
      <c r="Q45" s="221"/>
      <c r="R45" s="21">
        <f>'Ops Expenses'!E288</f>
        <v>0</v>
      </c>
      <c r="S45" s="222">
        <f t="shared" si="42"/>
        <v>0</v>
      </c>
      <c r="T45" s="223"/>
      <c r="U45" s="21">
        <f>'Ops Expenses'!E341</f>
        <v>0</v>
      </c>
      <c r="V45" s="222">
        <f t="shared" si="43"/>
        <v>0</v>
      </c>
      <c r="W45" s="223"/>
      <c r="X45" s="21">
        <f>'Ops Expenses'!E394</f>
        <v>0</v>
      </c>
      <c r="Y45" s="222">
        <f t="shared" si="44"/>
        <v>0</v>
      </c>
      <c r="Z45" s="223"/>
      <c r="AA45" s="21">
        <f>'Ops Expenses'!E447</f>
        <v>0</v>
      </c>
      <c r="AB45" s="222">
        <f t="shared" si="45"/>
        <v>0</v>
      </c>
      <c r="AC45" s="223"/>
      <c r="AD45" s="21">
        <f>'Ops Expenses'!E500</f>
        <v>0</v>
      </c>
      <c r="AE45" s="222">
        <f t="shared" si="46"/>
        <v>0</v>
      </c>
      <c r="AF45" s="223"/>
      <c r="AG45" s="21">
        <f>'Ops Expenses'!E553</f>
        <v>0</v>
      </c>
      <c r="AH45" s="222">
        <f t="shared" si="47"/>
        <v>0</v>
      </c>
      <c r="AI45" s="223"/>
      <c r="AJ45" s="21">
        <f>'Ops Expenses'!E606</f>
        <v>0</v>
      </c>
      <c r="AK45" s="222">
        <f t="shared" si="48"/>
        <v>0</v>
      </c>
      <c r="AL45" s="223"/>
      <c r="AM45" s="21">
        <f>'Ops Expenses'!E659</f>
        <v>0</v>
      </c>
      <c r="AN45" s="222">
        <f t="shared" si="49"/>
        <v>0</v>
      </c>
      <c r="AO45" s="223"/>
      <c r="AP45" s="21">
        <f>'Ops Expenses'!E712</f>
        <v>0</v>
      </c>
      <c r="AQ45" s="222">
        <f t="shared" si="50"/>
        <v>0</v>
      </c>
      <c r="AR45" s="223"/>
      <c r="AS45" s="21">
        <f>'Ops Expenses'!E765</f>
        <v>0</v>
      </c>
      <c r="AT45" s="222">
        <f t="shared" si="51"/>
        <v>0</v>
      </c>
      <c r="AU45" s="223"/>
      <c r="AV45" s="224">
        <f t="shared" si="52"/>
        <v>0</v>
      </c>
      <c r="AW45" s="222">
        <f t="shared" si="53"/>
        <v>0</v>
      </c>
      <c r="AY45" s="239">
        <f>'District Overhead'!D46</f>
        <v>0</v>
      </c>
      <c r="BA45" s="224">
        <f t="shared" si="18"/>
        <v>0</v>
      </c>
      <c r="BB45" s="222">
        <f t="shared" si="54"/>
        <v>0</v>
      </c>
    </row>
    <row r="46" spans="1:54" ht="13.5" customHeight="1">
      <c r="A46" s="1" t="s">
        <v>131</v>
      </c>
      <c r="B46" s="218"/>
      <c r="C46" s="18">
        <f>'Ops Expenses'!E24</f>
        <v>0</v>
      </c>
      <c r="D46" s="222">
        <f t="shared" si="37"/>
        <v>0</v>
      </c>
      <c r="E46" s="221"/>
      <c r="F46" s="18">
        <f>'Ops Expenses'!E77</f>
        <v>0</v>
      </c>
      <c r="G46" s="222">
        <f t="shared" si="38"/>
        <v>0</v>
      </c>
      <c r="H46" s="221"/>
      <c r="I46" s="18">
        <f>'Ops Expenses'!E130</f>
        <v>0</v>
      </c>
      <c r="J46" s="222">
        <f t="shared" si="39"/>
        <v>0</v>
      </c>
      <c r="K46" s="221"/>
      <c r="L46" s="18">
        <f>'Ops Expenses'!E183</f>
        <v>0</v>
      </c>
      <c r="M46" s="222">
        <f t="shared" si="40"/>
        <v>0</v>
      </c>
      <c r="N46" s="221"/>
      <c r="O46" s="21">
        <f>'Ops Expenses'!E236</f>
        <v>0</v>
      </c>
      <c r="P46" s="222">
        <f t="shared" si="41"/>
        <v>0</v>
      </c>
      <c r="Q46" s="221"/>
      <c r="R46" s="21">
        <f>'Ops Expenses'!E289</f>
        <v>0</v>
      </c>
      <c r="S46" s="222">
        <f t="shared" si="42"/>
        <v>0</v>
      </c>
      <c r="T46" s="223"/>
      <c r="U46" s="21">
        <f>'Ops Expenses'!E342</f>
        <v>0</v>
      </c>
      <c r="V46" s="222">
        <f t="shared" si="43"/>
        <v>0</v>
      </c>
      <c r="W46" s="223"/>
      <c r="X46" s="21">
        <f>'Ops Expenses'!E395</f>
        <v>0</v>
      </c>
      <c r="Y46" s="222">
        <f t="shared" si="44"/>
        <v>0</v>
      </c>
      <c r="Z46" s="223"/>
      <c r="AA46" s="21">
        <f>'Ops Expenses'!E448</f>
        <v>0</v>
      </c>
      <c r="AB46" s="222">
        <f t="shared" si="45"/>
        <v>0</v>
      </c>
      <c r="AC46" s="223"/>
      <c r="AD46" s="21">
        <f>'Ops Expenses'!E501</f>
        <v>0</v>
      </c>
      <c r="AE46" s="222">
        <f t="shared" si="46"/>
        <v>0</v>
      </c>
      <c r="AF46" s="223"/>
      <c r="AG46" s="21">
        <f>'Ops Expenses'!E554</f>
        <v>0</v>
      </c>
      <c r="AH46" s="222">
        <f t="shared" si="47"/>
        <v>0</v>
      </c>
      <c r="AI46" s="223"/>
      <c r="AJ46" s="21">
        <f>'Ops Expenses'!E607</f>
        <v>0</v>
      </c>
      <c r="AK46" s="222">
        <f t="shared" si="48"/>
        <v>0</v>
      </c>
      <c r="AL46" s="223"/>
      <c r="AM46" s="21">
        <f>'Ops Expenses'!E660</f>
        <v>0</v>
      </c>
      <c r="AN46" s="222">
        <f t="shared" si="49"/>
        <v>0</v>
      </c>
      <c r="AO46" s="223"/>
      <c r="AP46" s="21">
        <f>'Ops Expenses'!E713</f>
        <v>0</v>
      </c>
      <c r="AQ46" s="222">
        <f t="shared" si="50"/>
        <v>0</v>
      </c>
      <c r="AR46" s="223"/>
      <c r="AS46" s="21">
        <f>'Ops Expenses'!E766</f>
        <v>0</v>
      </c>
      <c r="AT46" s="222">
        <f t="shared" si="51"/>
        <v>0</v>
      </c>
      <c r="AU46" s="223"/>
      <c r="AV46" s="224">
        <f t="shared" si="52"/>
        <v>0</v>
      </c>
      <c r="AW46" s="222">
        <f t="shared" si="53"/>
        <v>0</v>
      </c>
      <c r="AY46" s="239">
        <f>'District Overhead'!D47</f>
        <v>0</v>
      </c>
      <c r="BA46" s="224">
        <f t="shared" si="18"/>
        <v>0</v>
      </c>
      <c r="BB46" s="222">
        <f t="shared" si="54"/>
        <v>0</v>
      </c>
    </row>
    <row r="47" spans="1:54" ht="13.5" customHeight="1">
      <c r="A47" s="1" t="s">
        <v>132</v>
      </c>
      <c r="B47" s="218"/>
      <c r="C47" s="18">
        <f>'Ops Expenses'!E25</f>
        <v>0</v>
      </c>
      <c r="D47" s="222">
        <f t="shared" si="37"/>
        <v>0</v>
      </c>
      <c r="E47" s="221"/>
      <c r="F47" s="18">
        <f>'Ops Expenses'!E78</f>
        <v>0</v>
      </c>
      <c r="G47" s="222">
        <f t="shared" si="38"/>
        <v>0</v>
      </c>
      <c r="H47" s="221"/>
      <c r="I47" s="18">
        <f>'Ops Expenses'!E131</f>
        <v>0</v>
      </c>
      <c r="J47" s="222">
        <f t="shared" si="39"/>
        <v>0</v>
      </c>
      <c r="K47" s="221"/>
      <c r="L47" s="18">
        <f>'Ops Expenses'!E184</f>
        <v>0</v>
      </c>
      <c r="M47" s="222">
        <f t="shared" si="40"/>
        <v>0</v>
      </c>
      <c r="N47" s="221"/>
      <c r="O47" s="21">
        <f>'Ops Expenses'!E237</f>
        <v>0</v>
      </c>
      <c r="P47" s="222">
        <f t="shared" si="41"/>
        <v>0</v>
      </c>
      <c r="Q47" s="221"/>
      <c r="R47" s="21">
        <f>'Ops Expenses'!E290</f>
        <v>0</v>
      </c>
      <c r="S47" s="222">
        <f t="shared" si="42"/>
        <v>0</v>
      </c>
      <c r="T47" s="223"/>
      <c r="U47" s="21">
        <f>'Ops Expenses'!E343</f>
        <v>0</v>
      </c>
      <c r="V47" s="222">
        <f t="shared" si="43"/>
        <v>0</v>
      </c>
      <c r="W47" s="223"/>
      <c r="X47" s="21">
        <f>'Ops Expenses'!E396</f>
        <v>0</v>
      </c>
      <c r="Y47" s="222">
        <f t="shared" si="44"/>
        <v>0</v>
      </c>
      <c r="Z47" s="223"/>
      <c r="AA47" s="21">
        <f>'Ops Expenses'!E449</f>
        <v>0</v>
      </c>
      <c r="AB47" s="222">
        <f t="shared" si="45"/>
        <v>0</v>
      </c>
      <c r="AC47" s="223"/>
      <c r="AD47" s="21">
        <f>'Ops Expenses'!E502</f>
        <v>0</v>
      </c>
      <c r="AE47" s="222">
        <f t="shared" si="46"/>
        <v>0</v>
      </c>
      <c r="AF47" s="223"/>
      <c r="AG47" s="21">
        <f>'Ops Expenses'!E555</f>
        <v>0</v>
      </c>
      <c r="AH47" s="222">
        <f t="shared" si="47"/>
        <v>0</v>
      </c>
      <c r="AI47" s="223"/>
      <c r="AJ47" s="21">
        <f>'Ops Expenses'!E608</f>
        <v>0</v>
      </c>
      <c r="AK47" s="222">
        <f t="shared" si="48"/>
        <v>0</v>
      </c>
      <c r="AL47" s="223"/>
      <c r="AM47" s="21">
        <f>'Ops Expenses'!E661</f>
        <v>0</v>
      </c>
      <c r="AN47" s="222">
        <f t="shared" si="49"/>
        <v>0</v>
      </c>
      <c r="AO47" s="223"/>
      <c r="AP47" s="21">
        <f>'Ops Expenses'!E714</f>
        <v>0</v>
      </c>
      <c r="AQ47" s="222">
        <f t="shared" si="50"/>
        <v>0</v>
      </c>
      <c r="AR47" s="223"/>
      <c r="AS47" s="21">
        <f>'Ops Expenses'!E767</f>
        <v>0</v>
      </c>
      <c r="AT47" s="222">
        <f t="shared" si="51"/>
        <v>0</v>
      </c>
      <c r="AU47" s="223"/>
      <c r="AV47" s="224">
        <f t="shared" si="52"/>
        <v>0</v>
      </c>
      <c r="AW47" s="222">
        <f t="shared" si="53"/>
        <v>0</v>
      </c>
      <c r="AY47" s="239">
        <f>'District Overhead'!D48</f>
        <v>0</v>
      </c>
      <c r="BA47" s="224">
        <f t="shared" si="18"/>
        <v>0</v>
      </c>
      <c r="BB47" s="222">
        <f t="shared" si="54"/>
        <v>0</v>
      </c>
    </row>
    <row r="48" spans="1:54" ht="13.5" customHeight="1">
      <c r="A48" s="1" t="s">
        <v>133</v>
      </c>
      <c r="B48" s="218"/>
      <c r="C48" s="18">
        <f>'Ops Expenses'!E26</f>
        <v>0</v>
      </c>
      <c r="D48" s="222">
        <f t="shared" si="37"/>
        <v>0</v>
      </c>
      <c r="E48" s="221"/>
      <c r="F48" s="18">
        <f>'Ops Expenses'!E79</f>
        <v>0</v>
      </c>
      <c r="G48" s="222">
        <f t="shared" si="38"/>
        <v>0</v>
      </c>
      <c r="H48" s="221"/>
      <c r="I48" s="18">
        <f>'Ops Expenses'!E132</f>
        <v>0</v>
      </c>
      <c r="J48" s="222">
        <f t="shared" si="39"/>
        <v>0</v>
      </c>
      <c r="K48" s="221"/>
      <c r="L48" s="18">
        <f>'Ops Expenses'!E185</f>
        <v>0</v>
      </c>
      <c r="M48" s="222">
        <f t="shared" si="40"/>
        <v>0</v>
      </c>
      <c r="N48" s="221"/>
      <c r="O48" s="21">
        <f>'Ops Expenses'!E238</f>
        <v>0</v>
      </c>
      <c r="P48" s="222">
        <f t="shared" si="41"/>
        <v>0</v>
      </c>
      <c r="Q48" s="221"/>
      <c r="R48" s="21">
        <f>'Ops Expenses'!E291</f>
        <v>0</v>
      </c>
      <c r="S48" s="222">
        <f t="shared" si="42"/>
        <v>0</v>
      </c>
      <c r="T48" s="223"/>
      <c r="U48" s="21">
        <f>'Ops Expenses'!E344</f>
        <v>0</v>
      </c>
      <c r="V48" s="222">
        <f t="shared" si="43"/>
        <v>0</v>
      </c>
      <c r="W48" s="223"/>
      <c r="X48" s="21">
        <f>'Ops Expenses'!E397</f>
        <v>0</v>
      </c>
      <c r="Y48" s="222">
        <f t="shared" si="44"/>
        <v>0</v>
      </c>
      <c r="Z48" s="223"/>
      <c r="AA48" s="21">
        <f>'Ops Expenses'!E450</f>
        <v>0</v>
      </c>
      <c r="AB48" s="222">
        <f t="shared" si="45"/>
        <v>0</v>
      </c>
      <c r="AC48" s="223"/>
      <c r="AD48" s="21">
        <f>'Ops Expenses'!E503</f>
        <v>0</v>
      </c>
      <c r="AE48" s="222">
        <f t="shared" si="46"/>
        <v>0</v>
      </c>
      <c r="AF48" s="223"/>
      <c r="AG48" s="21">
        <f>'Ops Expenses'!E556</f>
        <v>0</v>
      </c>
      <c r="AH48" s="222">
        <f t="shared" si="47"/>
        <v>0</v>
      </c>
      <c r="AI48" s="223"/>
      <c r="AJ48" s="21">
        <f>'Ops Expenses'!E609</f>
        <v>0</v>
      </c>
      <c r="AK48" s="222">
        <f t="shared" si="48"/>
        <v>0</v>
      </c>
      <c r="AL48" s="223"/>
      <c r="AM48" s="21">
        <f>'Ops Expenses'!E662</f>
        <v>0</v>
      </c>
      <c r="AN48" s="222">
        <f t="shared" si="49"/>
        <v>0</v>
      </c>
      <c r="AO48" s="223"/>
      <c r="AP48" s="21">
        <f>'Ops Expenses'!E715</f>
        <v>0</v>
      </c>
      <c r="AQ48" s="222">
        <f t="shared" si="50"/>
        <v>0</v>
      </c>
      <c r="AR48" s="223"/>
      <c r="AS48" s="21">
        <f>'Ops Expenses'!E768</f>
        <v>0</v>
      </c>
      <c r="AT48" s="222">
        <f t="shared" si="51"/>
        <v>0</v>
      </c>
      <c r="AU48" s="223"/>
      <c r="AV48" s="224">
        <f t="shared" si="52"/>
        <v>0</v>
      </c>
      <c r="AW48" s="222">
        <f t="shared" si="53"/>
        <v>0</v>
      </c>
      <c r="AY48" s="239">
        <f>'District Overhead'!D49</f>
        <v>0</v>
      </c>
      <c r="BA48" s="224">
        <f t="shared" si="18"/>
        <v>0</v>
      </c>
      <c r="BB48" s="222">
        <f t="shared" si="54"/>
        <v>0</v>
      </c>
    </row>
    <row r="49" spans="1:54" ht="13.5" customHeight="1">
      <c r="A49" s="16" t="s">
        <v>188</v>
      </c>
      <c r="B49" s="218"/>
      <c r="C49" s="18">
        <f>'Ops Expenses'!E27</f>
        <v>0</v>
      </c>
      <c r="D49" s="222">
        <f t="shared" si="37"/>
        <v>0</v>
      </c>
      <c r="E49" s="221"/>
      <c r="F49" s="18">
        <f>'Ops Expenses'!E80</f>
        <v>0</v>
      </c>
      <c r="G49" s="222">
        <f t="shared" si="38"/>
        <v>0</v>
      </c>
      <c r="H49" s="221"/>
      <c r="I49" s="18">
        <f>'Ops Expenses'!E133</f>
        <v>0</v>
      </c>
      <c r="J49" s="222">
        <f t="shared" si="39"/>
        <v>0</v>
      </c>
      <c r="K49" s="221"/>
      <c r="L49" s="18">
        <f>'Ops Expenses'!E186</f>
        <v>0</v>
      </c>
      <c r="M49" s="222">
        <f t="shared" si="40"/>
        <v>0</v>
      </c>
      <c r="N49" s="221"/>
      <c r="O49" s="21">
        <f>'Ops Expenses'!E239</f>
        <v>0</v>
      </c>
      <c r="P49" s="222">
        <f t="shared" si="41"/>
        <v>0</v>
      </c>
      <c r="Q49" s="221"/>
      <c r="R49" s="21">
        <f>'Ops Expenses'!E292</f>
        <v>0</v>
      </c>
      <c r="S49" s="222">
        <f t="shared" si="42"/>
        <v>0</v>
      </c>
      <c r="T49" s="223"/>
      <c r="U49" s="21">
        <f>'Ops Expenses'!E345</f>
        <v>0</v>
      </c>
      <c r="V49" s="222">
        <f t="shared" si="43"/>
        <v>0</v>
      </c>
      <c r="W49" s="223"/>
      <c r="X49" s="21">
        <f>'Ops Expenses'!E398</f>
        <v>0</v>
      </c>
      <c r="Y49" s="222">
        <f t="shared" si="44"/>
        <v>0</v>
      </c>
      <c r="Z49" s="223"/>
      <c r="AA49" s="21">
        <f>'Ops Expenses'!E451</f>
        <v>0</v>
      </c>
      <c r="AB49" s="222">
        <f t="shared" si="45"/>
        <v>0</v>
      </c>
      <c r="AC49" s="223"/>
      <c r="AD49" s="21">
        <f>'Ops Expenses'!E504</f>
        <v>0</v>
      </c>
      <c r="AE49" s="222">
        <f t="shared" si="46"/>
        <v>0</v>
      </c>
      <c r="AF49" s="223"/>
      <c r="AG49" s="21">
        <f>'Ops Expenses'!E557</f>
        <v>0</v>
      </c>
      <c r="AH49" s="222">
        <f t="shared" si="47"/>
        <v>0</v>
      </c>
      <c r="AI49" s="223"/>
      <c r="AJ49" s="21">
        <f>'Ops Expenses'!E610</f>
        <v>0</v>
      </c>
      <c r="AK49" s="222">
        <f t="shared" si="48"/>
        <v>0</v>
      </c>
      <c r="AL49" s="223"/>
      <c r="AM49" s="21">
        <f>'Ops Expenses'!E663</f>
        <v>0</v>
      </c>
      <c r="AN49" s="222">
        <f t="shared" si="49"/>
        <v>0</v>
      </c>
      <c r="AO49" s="223"/>
      <c r="AP49" s="21">
        <f>'Ops Expenses'!E716</f>
        <v>0</v>
      </c>
      <c r="AQ49" s="222">
        <f t="shared" si="50"/>
        <v>0</v>
      </c>
      <c r="AR49" s="223"/>
      <c r="AS49" s="21">
        <f>'Ops Expenses'!E769</f>
        <v>0</v>
      </c>
      <c r="AT49" s="222">
        <f t="shared" si="51"/>
        <v>0</v>
      </c>
      <c r="AU49" s="223"/>
      <c r="AV49" s="224">
        <f t="shared" si="52"/>
        <v>0</v>
      </c>
      <c r="AW49" s="222">
        <f t="shared" si="53"/>
        <v>0</v>
      </c>
      <c r="AY49" s="239">
        <f>'District Overhead'!D50</f>
        <v>0</v>
      </c>
      <c r="BA49" s="224">
        <f t="shared" si="18"/>
        <v>0</v>
      </c>
      <c r="BB49" s="222">
        <f t="shared" si="54"/>
        <v>0</v>
      </c>
    </row>
    <row r="50" spans="1:54" ht="13.5" customHeight="1">
      <c r="A50" s="16" t="s">
        <v>189</v>
      </c>
      <c r="B50" s="218"/>
      <c r="C50" s="18">
        <f>'Ops Expenses'!E28</f>
        <v>0</v>
      </c>
      <c r="D50" s="222">
        <f t="shared" si="37"/>
        <v>0</v>
      </c>
      <c r="E50" s="221"/>
      <c r="F50" s="18">
        <f>'Ops Expenses'!E81</f>
        <v>0</v>
      </c>
      <c r="G50" s="222">
        <f t="shared" si="38"/>
        <v>0</v>
      </c>
      <c r="H50" s="221"/>
      <c r="I50" s="18">
        <f>'Ops Expenses'!E134</f>
        <v>0</v>
      </c>
      <c r="J50" s="222">
        <f t="shared" si="39"/>
        <v>0</v>
      </c>
      <c r="K50" s="221"/>
      <c r="L50" s="18">
        <f>'Ops Expenses'!E187</f>
        <v>0</v>
      </c>
      <c r="M50" s="222">
        <f t="shared" si="40"/>
        <v>0</v>
      </c>
      <c r="N50" s="221"/>
      <c r="O50" s="21">
        <f>'Ops Expenses'!E240</f>
        <v>0</v>
      </c>
      <c r="P50" s="222">
        <f t="shared" si="41"/>
        <v>0</v>
      </c>
      <c r="Q50" s="221"/>
      <c r="R50" s="21">
        <f>'Ops Expenses'!E293</f>
        <v>0</v>
      </c>
      <c r="S50" s="222">
        <f t="shared" si="42"/>
        <v>0</v>
      </c>
      <c r="T50" s="223"/>
      <c r="U50" s="21">
        <f>'Ops Expenses'!E346</f>
        <v>0</v>
      </c>
      <c r="V50" s="222">
        <f t="shared" si="43"/>
        <v>0</v>
      </c>
      <c r="W50" s="223"/>
      <c r="X50" s="21">
        <f>'Ops Expenses'!E399</f>
        <v>0</v>
      </c>
      <c r="Y50" s="222">
        <f t="shared" si="44"/>
        <v>0</v>
      </c>
      <c r="Z50" s="223"/>
      <c r="AA50" s="21">
        <f>'Ops Expenses'!E452</f>
        <v>0</v>
      </c>
      <c r="AB50" s="222">
        <f t="shared" si="45"/>
        <v>0</v>
      </c>
      <c r="AC50" s="223"/>
      <c r="AD50" s="21">
        <f>'Ops Expenses'!E505</f>
        <v>0</v>
      </c>
      <c r="AE50" s="222">
        <f t="shared" si="46"/>
        <v>0</v>
      </c>
      <c r="AF50" s="223"/>
      <c r="AG50" s="21">
        <f>'Ops Expenses'!E558</f>
        <v>0</v>
      </c>
      <c r="AH50" s="222">
        <f t="shared" si="47"/>
        <v>0</v>
      </c>
      <c r="AI50" s="223"/>
      <c r="AJ50" s="21">
        <f>'Ops Expenses'!E611</f>
        <v>0</v>
      </c>
      <c r="AK50" s="222">
        <f t="shared" si="48"/>
        <v>0</v>
      </c>
      <c r="AL50" s="223"/>
      <c r="AM50" s="21">
        <f>'Ops Expenses'!E664</f>
        <v>0</v>
      </c>
      <c r="AN50" s="222">
        <f t="shared" si="49"/>
        <v>0</v>
      </c>
      <c r="AO50" s="223"/>
      <c r="AP50" s="21">
        <f>'Ops Expenses'!E717</f>
        <v>0</v>
      </c>
      <c r="AQ50" s="222">
        <f t="shared" si="50"/>
        <v>0</v>
      </c>
      <c r="AR50" s="223"/>
      <c r="AS50" s="21">
        <f>'Ops Expenses'!E770</f>
        <v>0</v>
      </c>
      <c r="AT50" s="222">
        <f t="shared" si="51"/>
        <v>0</v>
      </c>
      <c r="AU50" s="223"/>
      <c r="AV50" s="224">
        <f t="shared" si="52"/>
        <v>0</v>
      </c>
      <c r="AW50" s="222">
        <f t="shared" si="53"/>
        <v>0</v>
      </c>
      <c r="AY50" s="239">
        <f>'District Overhead'!D51</f>
        <v>0</v>
      </c>
      <c r="BA50" s="224">
        <f t="shared" si="18"/>
        <v>0</v>
      </c>
      <c r="BB50" s="222">
        <f t="shared" si="54"/>
        <v>0</v>
      </c>
    </row>
    <row r="51" spans="1:54" ht="13.5" customHeight="1">
      <c r="A51" s="221" t="s">
        <v>138</v>
      </c>
      <c r="B51" s="218"/>
      <c r="C51" s="18">
        <f>'Ops Expenses'!E29</f>
        <v>0</v>
      </c>
      <c r="D51" s="222">
        <f t="shared" si="37"/>
        <v>0</v>
      </c>
      <c r="E51" s="221"/>
      <c r="F51" s="18">
        <f>'Ops Expenses'!E82</f>
        <v>0</v>
      </c>
      <c r="G51" s="222">
        <f t="shared" si="38"/>
        <v>0</v>
      </c>
      <c r="H51" s="221"/>
      <c r="I51" s="18">
        <f>'Ops Expenses'!E135</f>
        <v>0</v>
      </c>
      <c r="J51" s="222">
        <f t="shared" si="39"/>
        <v>0</v>
      </c>
      <c r="K51" s="221"/>
      <c r="L51" s="18">
        <f>'Ops Expenses'!E188</f>
        <v>0</v>
      </c>
      <c r="M51" s="222">
        <f t="shared" si="40"/>
        <v>0</v>
      </c>
      <c r="N51" s="221"/>
      <c r="O51" s="21">
        <f>'Ops Expenses'!E241</f>
        <v>0</v>
      </c>
      <c r="P51" s="222">
        <f t="shared" si="41"/>
        <v>0</v>
      </c>
      <c r="Q51" s="221"/>
      <c r="R51" s="21">
        <f>'Ops Expenses'!E294</f>
        <v>0</v>
      </c>
      <c r="S51" s="222">
        <f t="shared" si="42"/>
        <v>0</v>
      </c>
      <c r="T51" s="223"/>
      <c r="U51" s="21">
        <f>'Ops Expenses'!E347</f>
        <v>0</v>
      </c>
      <c r="V51" s="222">
        <f t="shared" si="43"/>
        <v>0</v>
      </c>
      <c r="W51" s="223"/>
      <c r="X51" s="21">
        <f>'Ops Expenses'!E400</f>
        <v>0</v>
      </c>
      <c r="Y51" s="222">
        <f t="shared" si="44"/>
        <v>0</v>
      </c>
      <c r="Z51" s="223"/>
      <c r="AA51" s="21">
        <f>'Ops Expenses'!E453</f>
        <v>0</v>
      </c>
      <c r="AB51" s="222">
        <f t="shared" si="45"/>
        <v>0</v>
      </c>
      <c r="AC51" s="223"/>
      <c r="AD51" s="21">
        <f>'Ops Expenses'!E506</f>
        <v>0</v>
      </c>
      <c r="AE51" s="222">
        <f t="shared" si="46"/>
        <v>0</v>
      </c>
      <c r="AF51" s="223"/>
      <c r="AG51" s="21">
        <f>'Ops Expenses'!E559</f>
        <v>0</v>
      </c>
      <c r="AH51" s="222">
        <f t="shared" si="47"/>
        <v>0</v>
      </c>
      <c r="AI51" s="223"/>
      <c r="AJ51" s="21">
        <f>'Ops Expenses'!E612</f>
        <v>0</v>
      </c>
      <c r="AK51" s="222">
        <f t="shared" si="48"/>
        <v>0</v>
      </c>
      <c r="AL51" s="223"/>
      <c r="AM51" s="21">
        <f>'Ops Expenses'!E665</f>
        <v>0</v>
      </c>
      <c r="AN51" s="222">
        <f t="shared" si="49"/>
        <v>0</v>
      </c>
      <c r="AO51" s="223"/>
      <c r="AP51" s="21">
        <f>'Ops Expenses'!E718</f>
        <v>0</v>
      </c>
      <c r="AQ51" s="222">
        <f t="shared" si="50"/>
        <v>0</v>
      </c>
      <c r="AR51" s="223"/>
      <c r="AS51" s="21">
        <f>'Ops Expenses'!E771</f>
        <v>0</v>
      </c>
      <c r="AT51" s="222">
        <f t="shared" si="51"/>
        <v>0</v>
      </c>
      <c r="AU51" s="223"/>
      <c r="AV51" s="224">
        <f t="shared" si="52"/>
        <v>0</v>
      </c>
      <c r="AW51" s="222">
        <f t="shared" si="53"/>
        <v>0</v>
      </c>
      <c r="AY51" s="239">
        <f>'District Overhead'!D52</f>
        <v>0</v>
      </c>
      <c r="BA51" s="224">
        <f t="shared" si="18"/>
        <v>0</v>
      </c>
      <c r="BB51" s="222">
        <f t="shared" si="54"/>
        <v>0</v>
      </c>
    </row>
    <row r="52" spans="1:54" ht="13.5" customHeight="1">
      <c r="A52" s="221" t="str">
        <f>'Ops Expenses'!$B$30</f>
        <v>XYZ Expense</v>
      </c>
      <c r="B52" s="218"/>
      <c r="C52" s="18">
        <f>'Ops Expenses'!E30</f>
        <v>0</v>
      </c>
      <c r="D52" s="222">
        <f>IF(C$18=0,0,C52/C$18)</f>
        <v>0</v>
      </c>
      <c r="E52" s="221"/>
      <c r="F52" s="18">
        <f>'Ops Expenses'!E83</f>
        <v>0</v>
      </c>
      <c r="G52" s="222">
        <f>IF(F$18=0,0,F52/F$18)</f>
        <v>0</v>
      </c>
      <c r="H52" s="221"/>
      <c r="I52" s="18">
        <f>'Ops Expenses'!E136</f>
        <v>0</v>
      </c>
      <c r="J52" s="222">
        <f>IF(I$18=0,0,I52/I$18)</f>
        <v>0</v>
      </c>
      <c r="K52" s="221"/>
      <c r="L52" s="18">
        <f>'Ops Expenses'!E189</f>
        <v>0</v>
      </c>
      <c r="M52" s="222">
        <f>IF(L$18=0,0,L52/L$18)</f>
        <v>0</v>
      </c>
      <c r="N52" s="221"/>
      <c r="O52" s="21">
        <f>'Ops Expenses'!E242</f>
        <v>0</v>
      </c>
      <c r="P52" s="222">
        <f>IF(O$18=0,0,O52/O$18)</f>
        <v>0</v>
      </c>
      <c r="Q52" s="221"/>
      <c r="R52" s="21">
        <f>'Ops Expenses'!E295</f>
        <v>0</v>
      </c>
      <c r="S52" s="222">
        <f>IF(R$18=0,0,R52/R$18)</f>
        <v>0</v>
      </c>
      <c r="T52" s="223"/>
      <c r="U52" s="21">
        <f>'Ops Expenses'!E348</f>
        <v>0</v>
      </c>
      <c r="V52" s="222">
        <f>IF(U$18=0,0,U52/U$18)</f>
        <v>0</v>
      </c>
      <c r="W52" s="223"/>
      <c r="X52" s="21">
        <f>'Ops Expenses'!E401</f>
        <v>0</v>
      </c>
      <c r="Y52" s="222">
        <f>IF(X$18=0,0,X52/X$18)</f>
        <v>0</v>
      </c>
      <c r="Z52" s="223"/>
      <c r="AA52" s="21">
        <f>'Ops Expenses'!E454</f>
        <v>0</v>
      </c>
      <c r="AB52" s="222">
        <f>IF(AA$18=0,0,AA52/AA$18)</f>
        <v>0</v>
      </c>
      <c r="AC52" s="223"/>
      <c r="AD52" s="21">
        <f>'Ops Expenses'!E507</f>
        <v>0</v>
      </c>
      <c r="AE52" s="222">
        <f>IF(AD$18=0,0,AD52/AD$18)</f>
        <v>0</v>
      </c>
      <c r="AF52" s="223"/>
      <c r="AG52" s="21">
        <f>'Ops Expenses'!E560</f>
        <v>0</v>
      </c>
      <c r="AH52" s="222">
        <f>IF(AG$18=0,0,AG52/AG$18)</f>
        <v>0</v>
      </c>
      <c r="AI52" s="223"/>
      <c r="AJ52" s="21">
        <f>'Ops Expenses'!E613</f>
        <v>0</v>
      </c>
      <c r="AK52" s="222">
        <f>IF(AJ$18=0,0,AJ52/AJ$18)</f>
        <v>0</v>
      </c>
      <c r="AL52" s="223"/>
      <c r="AM52" s="21">
        <f>'Ops Expenses'!E666</f>
        <v>0</v>
      </c>
      <c r="AN52" s="222">
        <f>IF(AM$18=0,0,AM52/AM$18)</f>
        <v>0</v>
      </c>
      <c r="AO52" s="223"/>
      <c r="AP52" s="21">
        <f>'Ops Expenses'!E719</f>
        <v>0</v>
      </c>
      <c r="AQ52" s="222">
        <f>IF(AP$18=0,0,AP52/AP$18)</f>
        <v>0</v>
      </c>
      <c r="AR52" s="223"/>
      <c r="AS52" s="21">
        <f>'Ops Expenses'!E772</f>
        <v>0</v>
      </c>
      <c r="AT52" s="222">
        <f>IF(AS$18=0,0,AS52/AS$18)</f>
        <v>0</v>
      </c>
      <c r="AU52" s="223"/>
      <c r="AV52" s="224">
        <f t="shared" si="52"/>
        <v>0</v>
      </c>
      <c r="AW52" s="222">
        <f>IF(AV$18=0,0,AV52/AV$18)</f>
        <v>0</v>
      </c>
      <c r="AY52" s="239">
        <f>'District Overhead'!D53</f>
        <v>0</v>
      </c>
      <c r="BA52" s="224">
        <f t="shared" si="18"/>
        <v>0</v>
      </c>
      <c r="BB52" s="222">
        <f t="shared" si="54"/>
        <v>0</v>
      </c>
    </row>
    <row r="53" spans="1:54" ht="13.5" customHeight="1">
      <c r="A53" s="221" t="str">
        <f>'Ops Expenses'!$B$31</f>
        <v>Optional 2</v>
      </c>
      <c r="B53" s="218"/>
      <c r="C53" s="18">
        <f>'Ops Expenses'!E31</f>
        <v>0</v>
      </c>
      <c r="D53" s="222">
        <f>IF(C$18=0,0,C53/C$18)</f>
        <v>0</v>
      </c>
      <c r="E53" s="221"/>
      <c r="F53" s="18">
        <f>'Ops Expenses'!E84</f>
        <v>0</v>
      </c>
      <c r="G53" s="222">
        <f>IF(F$18=0,0,F53/F$18)</f>
        <v>0</v>
      </c>
      <c r="H53" s="221"/>
      <c r="I53" s="18">
        <f>'Ops Expenses'!E137</f>
        <v>0</v>
      </c>
      <c r="J53" s="222">
        <f>IF(I$18=0,0,I53/I$18)</f>
        <v>0</v>
      </c>
      <c r="K53" s="221"/>
      <c r="L53" s="18">
        <f>'Ops Expenses'!E190</f>
        <v>0</v>
      </c>
      <c r="M53" s="222">
        <f>IF(L$18=0,0,L53/L$18)</f>
        <v>0</v>
      </c>
      <c r="N53" s="221"/>
      <c r="O53" s="21">
        <f>'Ops Expenses'!E243</f>
        <v>0</v>
      </c>
      <c r="P53" s="222">
        <f>IF(O$18=0,0,O53/O$18)</f>
        <v>0</v>
      </c>
      <c r="Q53" s="221"/>
      <c r="R53" s="21">
        <f>'Ops Expenses'!E296</f>
        <v>0</v>
      </c>
      <c r="S53" s="222">
        <f>IF(R$18=0,0,R53/R$18)</f>
        <v>0</v>
      </c>
      <c r="T53" s="223"/>
      <c r="U53" s="21">
        <f>'Ops Expenses'!E349</f>
        <v>0</v>
      </c>
      <c r="V53" s="222">
        <f>IF(U$18=0,0,U53/U$18)</f>
        <v>0</v>
      </c>
      <c r="W53" s="223"/>
      <c r="X53" s="21">
        <f>'Ops Expenses'!E402</f>
        <v>0</v>
      </c>
      <c r="Y53" s="222">
        <f>IF(X$18=0,0,X53/X$18)</f>
        <v>0</v>
      </c>
      <c r="Z53" s="223"/>
      <c r="AA53" s="21">
        <f>'Ops Expenses'!E455</f>
        <v>0</v>
      </c>
      <c r="AB53" s="222">
        <f>IF(AA$18=0,0,AA53/AA$18)</f>
        <v>0</v>
      </c>
      <c r="AC53" s="223"/>
      <c r="AD53" s="21">
        <f>'Ops Expenses'!E508</f>
        <v>0</v>
      </c>
      <c r="AE53" s="222">
        <f>IF(AD$18=0,0,AD53/AD$18)</f>
        <v>0</v>
      </c>
      <c r="AF53" s="223"/>
      <c r="AG53" s="21">
        <f>'Ops Expenses'!E561</f>
        <v>0</v>
      </c>
      <c r="AH53" s="222">
        <f>IF(AG$18=0,0,AG53/AG$18)</f>
        <v>0</v>
      </c>
      <c r="AI53" s="223"/>
      <c r="AJ53" s="21">
        <f>'Ops Expenses'!E614</f>
        <v>0</v>
      </c>
      <c r="AK53" s="222">
        <f>IF(AJ$18=0,0,AJ53/AJ$18)</f>
        <v>0</v>
      </c>
      <c r="AL53" s="223"/>
      <c r="AM53" s="21">
        <f>'Ops Expenses'!E667</f>
        <v>0</v>
      </c>
      <c r="AN53" s="222">
        <f>IF(AM$18=0,0,AM53/AM$18)</f>
        <v>0</v>
      </c>
      <c r="AO53" s="223"/>
      <c r="AP53" s="21">
        <f>'Ops Expenses'!E720</f>
        <v>0</v>
      </c>
      <c r="AQ53" s="222">
        <f>IF(AP$18=0,0,AP53/AP$18)</f>
        <v>0</v>
      </c>
      <c r="AR53" s="223"/>
      <c r="AS53" s="21">
        <f>'Ops Expenses'!E773</f>
        <v>0</v>
      </c>
      <c r="AT53" s="222">
        <f>IF(AS$18=0,0,AS53/AS$18)</f>
        <v>0</v>
      </c>
      <c r="AU53" s="223"/>
      <c r="AV53" s="224">
        <f t="shared" si="52"/>
        <v>0</v>
      </c>
      <c r="AW53" s="222">
        <f>IF(AV$18=0,0,AV53/AV$18)</f>
        <v>0</v>
      </c>
      <c r="AY53" s="239">
        <f>'District Overhead'!D54</f>
        <v>0</v>
      </c>
      <c r="BA53" s="224">
        <f t="shared" si="18"/>
        <v>0</v>
      </c>
      <c r="BB53" s="222">
        <f t="shared" si="54"/>
        <v>0</v>
      </c>
    </row>
    <row r="54" spans="1:54" ht="13.5" customHeight="1" thickBot="1">
      <c r="A54" s="221" t="str">
        <f>'Ops Expenses'!$B$32</f>
        <v>Optional 3</v>
      </c>
      <c r="B54" s="218"/>
      <c r="C54" s="20">
        <f>'Ops Expenses'!E32</f>
        <v>0</v>
      </c>
      <c r="D54" s="226">
        <f>IF(C$18=0,0,C54/C$18)</f>
        <v>0</v>
      </c>
      <c r="E54" s="221"/>
      <c r="F54" s="20">
        <f>'Ops Expenses'!E85</f>
        <v>0</v>
      </c>
      <c r="G54" s="226">
        <f>IF(F$18=0,0,F54/F$18)</f>
        <v>0</v>
      </c>
      <c r="H54" s="221"/>
      <c r="I54" s="20">
        <f>'Ops Expenses'!E138</f>
        <v>0</v>
      </c>
      <c r="J54" s="226">
        <f>IF(I$18=0,0,I54/I$18)</f>
        <v>0</v>
      </c>
      <c r="K54" s="221"/>
      <c r="L54" s="20">
        <f>'Ops Expenses'!E191</f>
        <v>0</v>
      </c>
      <c r="M54" s="226">
        <f>IF(L$18=0,0,L54/L$18)</f>
        <v>0</v>
      </c>
      <c r="N54" s="221"/>
      <c r="O54" s="20">
        <f>'Ops Expenses'!E244</f>
        <v>0</v>
      </c>
      <c r="P54" s="226">
        <f>IF(O$18=0,0,O54/O$18)</f>
        <v>0</v>
      </c>
      <c r="Q54" s="221"/>
      <c r="R54" s="20">
        <f>'Ops Expenses'!E297</f>
        <v>0</v>
      </c>
      <c r="S54" s="226">
        <f>IF(R$18=0,0,R54/R$18)</f>
        <v>0</v>
      </c>
      <c r="T54" s="223"/>
      <c r="U54" s="20">
        <f>'Ops Expenses'!E350</f>
        <v>0</v>
      </c>
      <c r="V54" s="226">
        <f>IF(U$18=0,0,U54/U$18)</f>
        <v>0</v>
      </c>
      <c r="W54" s="223"/>
      <c r="X54" s="20">
        <f>'Ops Expenses'!E403</f>
        <v>0</v>
      </c>
      <c r="Y54" s="226">
        <f>IF(X$18=0,0,X54/X$18)</f>
        <v>0</v>
      </c>
      <c r="Z54" s="223"/>
      <c r="AA54" s="20">
        <f>'Ops Expenses'!E456</f>
        <v>0</v>
      </c>
      <c r="AB54" s="226">
        <f>IF(AA$18=0,0,AA54/AA$18)</f>
        <v>0</v>
      </c>
      <c r="AC54" s="223"/>
      <c r="AD54" s="20">
        <f>'Ops Expenses'!E509</f>
        <v>0</v>
      </c>
      <c r="AE54" s="226">
        <f>IF(AD$18=0,0,AD54/AD$18)</f>
        <v>0</v>
      </c>
      <c r="AF54" s="223"/>
      <c r="AG54" s="20">
        <f>'Ops Expenses'!E562</f>
        <v>0</v>
      </c>
      <c r="AH54" s="226">
        <f>IF(AG$18=0,0,AG54/AG$18)</f>
        <v>0</v>
      </c>
      <c r="AI54" s="223"/>
      <c r="AJ54" s="20">
        <f>'Ops Expenses'!E615</f>
        <v>0</v>
      </c>
      <c r="AK54" s="226">
        <f>IF(AJ$18=0,0,AJ54/AJ$18)</f>
        <v>0</v>
      </c>
      <c r="AL54" s="223"/>
      <c r="AM54" s="20">
        <f>'Ops Expenses'!E668</f>
        <v>0</v>
      </c>
      <c r="AN54" s="226">
        <f>IF(AM$18=0,0,AM54/AM$18)</f>
        <v>0</v>
      </c>
      <c r="AO54" s="223"/>
      <c r="AP54" s="20">
        <f>'Ops Expenses'!E721</f>
        <v>0</v>
      </c>
      <c r="AQ54" s="226">
        <f>IF(AP$18=0,0,AP54/AP$18)</f>
        <v>0</v>
      </c>
      <c r="AR54" s="223"/>
      <c r="AS54" s="20">
        <f>'Ops Expenses'!E774</f>
        <v>0</v>
      </c>
      <c r="AT54" s="226">
        <f>IF(AS$18=0,0,AS54/AS$18)</f>
        <v>0</v>
      </c>
      <c r="AU54" s="223"/>
      <c r="AV54" s="227">
        <f t="shared" si="52"/>
        <v>0</v>
      </c>
      <c r="AW54" s="226">
        <f>IF(AV$18=0,0,AV54/AV$18)</f>
        <v>0</v>
      </c>
      <c r="AY54" s="239">
        <f>'District Overhead'!D55</f>
        <v>0</v>
      </c>
      <c r="BA54" s="227">
        <f t="shared" si="18"/>
        <v>0</v>
      </c>
      <c r="BB54" s="226">
        <f t="shared" si="54"/>
        <v>0</v>
      </c>
    </row>
    <row r="55" spans="2:54" s="229" customFormat="1" ht="13.5" customHeight="1" thickBot="1">
      <c r="B55" s="2" t="s">
        <v>134</v>
      </c>
      <c r="C55" s="19">
        <f>SUM(C33:C51)</f>
        <v>0</v>
      </c>
      <c r="D55" s="230">
        <f t="shared" si="37"/>
        <v>0</v>
      </c>
      <c r="E55" s="231"/>
      <c r="F55" s="19">
        <f>SUM(F33:F51)</f>
        <v>0</v>
      </c>
      <c r="G55" s="230">
        <f t="shared" si="38"/>
        <v>0</v>
      </c>
      <c r="H55" s="231"/>
      <c r="I55" s="19">
        <f>SUM(I33:I51)</f>
        <v>0</v>
      </c>
      <c r="J55" s="230">
        <f t="shared" si="39"/>
        <v>0</v>
      </c>
      <c r="K55" s="231"/>
      <c r="L55" s="19">
        <f>SUM(L33:L51)</f>
        <v>0</v>
      </c>
      <c r="M55" s="230">
        <f t="shared" si="40"/>
        <v>0</v>
      </c>
      <c r="N55" s="231"/>
      <c r="O55" s="19">
        <f>SUM(O33:O51)</f>
        <v>0</v>
      </c>
      <c r="P55" s="230">
        <f t="shared" si="41"/>
        <v>0</v>
      </c>
      <c r="Q55" s="231"/>
      <c r="R55" s="19">
        <f>SUM(R33:R51)</f>
        <v>0</v>
      </c>
      <c r="S55" s="230">
        <f t="shared" si="42"/>
        <v>0</v>
      </c>
      <c r="T55" s="232"/>
      <c r="U55" s="19">
        <f>SUM(U33:U51)</f>
        <v>0</v>
      </c>
      <c r="V55" s="230">
        <f t="shared" si="43"/>
        <v>0</v>
      </c>
      <c r="W55" s="232"/>
      <c r="X55" s="19">
        <f>SUM(X33:X51)</f>
        <v>0</v>
      </c>
      <c r="Y55" s="230">
        <f t="shared" si="44"/>
        <v>0</v>
      </c>
      <c r="Z55" s="232"/>
      <c r="AA55" s="19">
        <f>SUM(AA33:AA51)</f>
        <v>0</v>
      </c>
      <c r="AB55" s="230">
        <f t="shared" si="45"/>
        <v>0</v>
      </c>
      <c r="AC55" s="232"/>
      <c r="AD55" s="19">
        <f>SUM(AD33:AD51)</f>
        <v>0</v>
      </c>
      <c r="AE55" s="230">
        <f t="shared" si="46"/>
        <v>0</v>
      </c>
      <c r="AF55" s="232"/>
      <c r="AG55" s="19">
        <f>SUM(AG33:AG51)</f>
        <v>0</v>
      </c>
      <c r="AH55" s="230">
        <f t="shared" si="47"/>
        <v>0</v>
      </c>
      <c r="AI55" s="232"/>
      <c r="AJ55" s="19">
        <f>SUM(AJ33:AJ51)</f>
        <v>0</v>
      </c>
      <c r="AK55" s="230">
        <f t="shared" si="48"/>
        <v>0</v>
      </c>
      <c r="AL55" s="232"/>
      <c r="AM55" s="19">
        <f>SUM(AM33:AM51)</f>
        <v>0</v>
      </c>
      <c r="AN55" s="230">
        <f t="shared" si="49"/>
        <v>0</v>
      </c>
      <c r="AO55" s="232"/>
      <c r="AP55" s="19">
        <f>SUM(AP33:AP51)</f>
        <v>0</v>
      </c>
      <c r="AQ55" s="230">
        <f t="shared" si="50"/>
        <v>0</v>
      </c>
      <c r="AR55" s="232"/>
      <c r="AS55" s="19">
        <f>SUM(AS33:AS51)</f>
        <v>0</v>
      </c>
      <c r="AT55" s="230">
        <f t="shared" si="51"/>
        <v>0</v>
      </c>
      <c r="AU55" s="232"/>
      <c r="AV55" s="233">
        <f t="shared" si="52"/>
        <v>0</v>
      </c>
      <c r="AW55" s="230">
        <f t="shared" si="53"/>
        <v>0</v>
      </c>
      <c r="AY55" s="337">
        <f>SUM(AY33:AY51)</f>
        <v>0</v>
      </c>
      <c r="BA55" s="233">
        <f t="shared" si="18"/>
        <v>0</v>
      </c>
      <c r="BB55" s="230">
        <f t="shared" si="54"/>
        <v>0</v>
      </c>
    </row>
    <row r="56" spans="1:54" ht="13.5" customHeight="1" thickBot="1">
      <c r="A56" s="218"/>
      <c r="B56" s="218"/>
      <c r="C56" s="244"/>
      <c r="D56" s="245"/>
      <c r="E56" s="221"/>
      <c r="F56" s="244"/>
      <c r="G56" s="245"/>
      <c r="H56" s="221"/>
      <c r="I56" s="244"/>
      <c r="J56" s="245"/>
      <c r="K56" s="221"/>
      <c r="L56" s="244"/>
      <c r="M56" s="245"/>
      <c r="N56" s="221"/>
      <c r="O56" s="244"/>
      <c r="P56" s="245"/>
      <c r="Q56" s="221"/>
      <c r="R56" s="244"/>
      <c r="S56" s="245"/>
      <c r="T56" s="223"/>
      <c r="U56" s="244"/>
      <c r="V56" s="245"/>
      <c r="W56" s="223"/>
      <c r="X56" s="244"/>
      <c r="Y56" s="245"/>
      <c r="Z56" s="223"/>
      <c r="AA56" s="244"/>
      <c r="AB56" s="245"/>
      <c r="AC56" s="223"/>
      <c r="AD56" s="244"/>
      <c r="AE56" s="245"/>
      <c r="AF56" s="223"/>
      <c r="AG56" s="244"/>
      <c r="AH56" s="245"/>
      <c r="AI56" s="223"/>
      <c r="AJ56" s="244"/>
      <c r="AK56" s="245"/>
      <c r="AL56" s="223"/>
      <c r="AM56" s="244"/>
      <c r="AN56" s="245"/>
      <c r="AO56" s="223"/>
      <c r="AP56" s="244"/>
      <c r="AQ56" s="245"/>
      <c r="AR56" s="223"/>
      <c r="AS56" s="244"/>
      <c r="AT56" s="245"/>
      <c r="AU56" s="223"/>
      <c r="AV56" s="246"/>
      <c r="AW56" s="245"/>
      <c r="AY56" s="247"/>
      <c r="BA56" s="246"/>
      <c r="BB56" s="245"/>
    </row>
    <row r="57" spans="2:54" s="229" customFormat="1" ht="13.5" customHeight="1" thickTop="1">
      <c r="B57" s="2" t="s">
        <v>135</v>
      </c>
      <c r="C57" s="22">
        <f>C21-C30-C55</f>
        <v>0</v>
      </c>
      <c r="D57" s="230">
        <f>IF(C$18=0,0,C57/C$18)</f>
        <v>0</v>
      </c>
      <c r="E57" s="231"/>
      <c r="F57" s="22">
        <f>F21-F30-F55</f>
        <v>0</v>
      </c>
      <c r="G57" s="230">
        <f>IF(F$18=0,0,F57/F$18)</f>
        <v>0</v>
      </c>
      <c r="H57" s="231"/>
      <c r="I57" s="22">
        <f>I21-I30-I55</f>
        <v>0</v>
      </c>
      <c r="J57" s="230">
        <f>IF(I$18=0,0,I57/I$18)</f>
        <v>0</v>
      </c>
      <c r="K57" s="231"/>
      <c r="L57" s="22">
        <f>L21-L30-L55</f>
        <v>0</v>
      </c>
      <c r="M57" s="230">
        <f>IF(L$18=0,0,L57/L$18)</f>
        <v>0</v>
      </c>
      <c r="N57" s="231"/>
      <c r="O57" s="22">
        <f>O21-O30-O55</f>
        <v>0</v>
      </c>
      <c r="P57" s="230">
        <f>IF(O$18=0,0,O57/O$18)</f>
        <v>0</v>
      </c>
      <c r="Q57" s="231"/>
      <c r="R57" s="22">
        <f>R21-R30-R55</f>
        <v>0</v>
      </c>
      <c r="S57" s="230">
        <f>IF(R$18=0,0,R57/R$18)</f>
        <v>0</v>
      </c>
      <c r="T57" s="232"/>
      <c r="U57" s="22">
        <f>U21-U30-U55</f>
        <v>0</v>
      </c>
      <c r="V57" s="230">
        <f>IF(U$18=0,0,U57/U$18)</f>
        <v>0</v>
      </c>
      <c r="W57" s="232"/>
      <c r="X57" s="22">
        <f>X21-X30-X55</f>
        <v>0</v>
      </c>
      <c r="Y57" s="230">
        <f>IF(X$18=0,0,X57/X$18)</f>
        <v>0</v>
      </c>
      <c r="Z57" s="232"/>
      <c r="AA57" s="22">
        <f>AA21-AA30-AA55</f>
        <v>0</v>
      </c>
      <c r="AB57" s="230">
        <f>IF(AA$18=0,0,AA57/AA$18)</f>
        <v>0</v>
      </c>
      <c r="AC57" s="232"/>
      <c r="AD57" s="22">
        <f>AD21-AD30-AD55</f>
        <v>0</v>
      </c>
      <c r="AE57" s="230">
        <f>IF(AD$18=0,0,AD57/AD$18)</f>
        <v>0</v>
      </c>
      <c r="AF57" s="232"/>
      <c r="AG57" s="22">
        <f>AG21-AG30-AG55</f>
        <v>0</v>
      </c>
      <c r="AH57" s="230">
        <f>IF(AG$18=0,0,AG57/AG$18)</f>
        <v>0</v>
      </c>
      <c r="AI57" s="232"/>
      <c r="AJ57" s="22">
        <f>AJ21-AJ30-AJ55</f>
        <v>0</v>
      </c>
      <c r="AK57" s="230">
        <f>IF(AJ$18=0,0,AJ57/AJ$18)</f>
        <v>0</v>
      </c>
      <c r="AL57" s="232"/>
      <c r="AM57" s="22">
        <f>AM21-AM30-AM55</f>
        <v>0</v>
      </c>
      <c r="AN57" s="230">
        <f>IF(AM$18=0,0,AM57/AM$18)</f>
        <v>0</v>
      </c>
      <c r="AO57" s="232"/>
      <c r="AP57" s="22">
        <f>AP21-AP30-AP55</f>
        <v>0</v>
      </c>
      <c r="AQ57" s="230">
        <f>IF(AP$18=0,0,AP57/AP$18)</f>
        <v>0</v>
      </c>
      <c r="AR57" s="232"/>
      <c r="AS57" s="22">
        <f>AS21-AS30-AS55</f>
        <v>0</v>
      </c>
      <c r="AT57" s="230">
        <f>IF(AS$18=0,0,AS57/AS$18)</f>
        <v>0</v>
      </c>
      <c r="AU57" s="232"/>
      <c r="AV57" s="233">
        <f>C57+F57+I57+L57+O57+R57+U57+X57+AA57+AD57+AG57+AJ57+AM57+AP57+AS57</f>
        <v>0</v>
      </c>
      <c r="AW57" s="230">
        <f>IF(AV$18=0,0,AV57/AV$18)</f>
        <v>0</v>
      </c>
      <c r="AY57" s="32">
        <f>AY21-AY30-AY55</f>
        <v>0</v>
      </c>
      <c r="BA57" s="233">
        <f t="shared" si="18"/>
        <v>0</v>
      </c>
      <c r="BB57" s="230">
        <f>IF(BA$18=0,0,BA57/BA$18)</f>
        <v>0</v>
      </c>
    </row>
    <row r="58" ht="12">
      <c r="F58" s="248"/>
    </row>
  </sheetData>
  <sheetProtection sheet="1" objects="1" scenarios="1"/>
  <mergeCells count="20">
    <mergeCell ref="BA3:BB3"/>
    <mergeCell ref="BA4:BB4"/>
    <mergeCell ref="C4:D4"/>
    <mergeCell ref="F4:G4"/>
    <mergeCell ref="I4:J4"/>
    <mergeCell ref="L4:M4"/>
    <mergeCell ref="O4:P4"/>
    <mergeCell ref="R4:S4"/>
    <mergeCell ref="U4:V4"/>
    <mergeCell ref="X4:Y4"/>
    <mergeCell ref="AM4:AN4"/>
    <mergeCell ref="A3:B3"/>
    <mergeCell ref="AV3:AW3"/>
    <mergeCell ref="AV4:AW4"/>
    <mergeCell ref="AP4:AQ4"/>
    <mergeCell ref="AS4:AT4"/>
    <mergeCell ref="AA4:AB4"/>
    <mergeCell ref="AD4:AE4"/>
    <mergeCell ref="AG4:AH4"/>
    <mergeCell ref="AJ4:AK4"/>
  </mergeCells>
  <hyperlinks>
    <hyperlink ref="A3" location="Help!A73:A200" display="Help"/>
    <hyperlink ref="A3:B3" location="Help!A83:A200" display="Help"/>
  </hyperlinks>
  <printOptions/>
  <pageMargins left="0.25" right="0.25" top="0.25" bottom="0.25" header="0.5" footer="0.25"/>
  <pageSetup horizontalDpi="600" verticalDpi="600" orientation="portrait" scale="93"/>
  <headerFooter alignWithMargins="0">
    <oddHeader>&amp;L&amp;F&amp;C&amp;R&amp;D&amp;T</oddHeader>
    <oddFooter>&amp;LRethinking School Lunch&amp;CFood Systems Project of the Center for Ecoliteracy&amp;Rwww.ecoliteracy.org
</oddFoot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B1:H149"/>
  <sheetViews>
    <sheetView showGridLines="0" workbookViewId="0" topLeftCell="B1">
      <pane ySplit="10" topLeftCell="BM11" activePane="bottomLeft" state="frozen"/>
      <selection pane="topLeft" activeCell="B1" sqref="B1"/>
      <selection pane="bottomLeft" activeCell="C4" sqref="C4"/>
    </sheetView>
  </sheetViews>
  <sheetFormatPr defaultColWidth="8.8515625" defaultRowHeight="12.75"/>
  <cols>
    <col min="1" max="1" width="1.7109375" style="0" hidden="1" customWidth="1"/>
    <col min="2" max="2" width="2.7109375" style="0" customWidth="1"/>
    <col min="3" max="3" width="19.28125" style="0" customWidth="1"/>
    <col min="4" max="4" width="31.140625" style="0" customWidth="1"/>
    <col min="5" max="5" width="60.7109375" style="0" customWidth="1"/>
    <col min="6" max="6" width="3.28125" style="0" customWidth="1"/>
    <col min="7" max="7" width="24.421875" style="0" customWidth="1"/>
  </cols>
  <sheetData>
    <row r="1" spans="2:5" ht="12">
      <c r="B1" t="s">
        <v>250</v>
      </c>
      <c r="D1" s="338">
        <v>38076</v>
      </c>
      <c r="E1" s="340" t="s">
        <v>11</v>
      </c>
    </row>
    <row r="2" spans="2:6" ht="37.5" customHeight="1">
      <c r="B2" s="392" t="s">
        <v>59</v>
      </c>
      <c r="F2" s="339"/>
    </row>
    <row r="3" spans="2:6" ht="24.75" customHeight="1">
      <c r="B3" s="393" t="s">
        <v>60</v>
      </c>
      <c r="C3" s="394"/>
      <c r="D3" s="394"/>
      <c r="E3" s="395"/>
      <c r="F3" s="339"/>
    </row>
    <row r="4" ht="12">
      <c r="C4" s="351" t="s">
        <v>10</v>
      </c>
    </row>
    <row r="5" spans="3:8" ht="12" hidden="1">
      <c r="C5" t="s">
        <v>251</v>
      </c>
      <c r="H5" s="340" t="s">
        <v>115</v>
      </c>
    </row>
    <row r="6" spans="3:8" ht="12" hidden="1">
      <c r="C6" t="s">
        <v>119</v>
      </c>
      <c r="H6" s="340" t="s">
        <v>116</v>
      </c>
    </row>
    <row r="7" ht="12" hidden="1">
      <c r="H7" s="340" t="s">
        <v>117</v>
      </c>
    </row>
    <row r="8" ht="12" hidden="1"/>
    <row r="9" spans="5:8" ht="12" hidden="1">
      <c r="E9" s="352"/>
      <c r="F9" s="352"/>
      <c r="H9" s="340" t="s">
        <v>118</v>
      </c>
    </row>
    <row r="10" spans="3:6" ht="12">
      <c r="C10" s="353" t="s">
        <v>120</v>
      </c>
      <c r="D10" s="353" t="s">
        <v>121</v>
      </c>
      <c r="E10" s="353" t="s">
        <v>122</v>
      </c>
      <c r="F10" s="353"/>
    </row>
    <row r="11" spans="3:6" s="351" customFormat="1" ht="12">
      <c r="C11" s="353"/>
      <c r="D11" s="353"/>
      <c r="E11" s="353"/>
      <c r="F11" s="353"/>
    </row>
    <row r="12" spans="2:6" ht="12">
      <c r="B12" s="341"/>
      <c r="C12" s="342"/>
      <c r="D12" s="342"/>
      <c r="E12" s="342"/>
      <c r="F12" s="343"/>
    </row>
    <row r="13" spans="2:6" ht="12">
      <c r="B13" s="344"/>
      <c r="C13" s="347" t="s">
        <v>123</v>
      </c>
      <c r="F13" s="354"/>
    </row>
    <row r="14" spans="2:6" ht="60">
      <c r="B14" s="344"/>
      <c r="C14" s="347"/>
      <c r="D14" s="355" t="s">
        <v>124</v>
      </c>
      <c r="E14" s="356" t="s">
        <v>254</v>
      </c>
      <c r="F14" s="354"/>
    </row>
    <row r="15" spans="2:6" ht="84">
      <c r="B15" s="344"/>
      <c r="C15" s="347"/>
      <c r="D15" s="357" t="s">
        <v>255</v>
      </c>
      <c r="E15" s="358" t="s">
        <v>45</v>
      </c>
      <c r="F15" s="354"/>
    </row>
    <row r="16" spans="2:6" ht="24">
      <c r="B16" s="344"/>
      <c r="C16" s="345"/>
      <c r="D16" s="357" t="s">
        <v>71</v>
      </c>
      <c r="E16" s="358" t="s">
        <v>46</v>
      </c>
      <c r="F16" s="354"/>
    </row>
    <row r="17" spans="2:6" ht="24">
      <c r="B17" s="344"/>
      <c r="C17" s="345"/>
      <c r="D17" s="357" t="s">
        <v>72</v>
      </c>
      <c r="E17" s="358" t="s">
        <v>16</v>
      </c>
      <c r="F17" s="354"/>
    </row>
    <row r="18" spans="2:6" ht="36">
      <c r="B18" s="344"/>
      <c r="C18" s="345"/>
      <c r="D18" s="357" t="s">
        <v>142</v>
      </c>
      <c r="E18" s="358" t="s">
        <v>17</v>
      </c>
      <c r="F18" s="354"/>
    </row>
    <row r="19" spans="2:6" ht="36">
      <c r="B19" s="344"/>
      <c r="C19" s="345"/>
      <c r="D19" s="357" t="s">
        <v>47</v>
      </c>
      <c r="E19" s="359" t="s">
        <v>48</v>
      </c>
      <c r="F19" s="360"/>
    </row>
    <row r="20" spans="2:7" ht="96">
      <c r="B20" s="344"/>
      <c r="C20" s="345"/>
      <c r="D20" s="357" t="s">
        <v>49</v>
      </c>
      <c r="E20" s="361" t="s">
        <v>15</v>
      </c>
      <c r="F20" s="362"/>
      <c r="G20" s="363"/>
    </row>
    <row r="21" spans="2:6" ht="120">
      <c r="B21" s="344"/>
      <c r="C21" s="345"/>
      <c r="D21" s="357" t="s">
        <v>50</v>
      </c>
      <c r="E21" s="358" t="s">
        <v>3</v>
      </c>
      <c r="F21" s="354"/>
    </row>
    <row r="22" spans="2:6" ht="84">
      <c r="B22" s="344"/>
      <c r="C22" s="345"/>
      <c r="D22" s="357" t="s">
        <v>51</v>
      </c>
      <c r="E22" s="361" t="s">
        <v>40</v>
      </c>
      <c r="F22" s="354"/>
    </row>
    <row r="23" spans="2:6" ht="60">
      <c r="B23" s="344"/>
      <c r="C23" s="345"/>
      <c r="D23" s="357" t="s">
        <v>52</v>
      </c>
      <c r="E23" s="358" t="s">
        <v>13</v>
      </c>
      <c r="F23" s="354"/>
    </row>
    <row r="24" spans="2:7" ht="72">
      <c r="B24" s="344"/>
      <c r="C24" s="345"/>
      <c r="D24" s="357" t="s">
        <v>53</v>
      </c>
      <c r="E24" s="358" t="s">
        <v>29</v>
      </c>
      <c r="F24" s="354"/>
      <c r="G24" s="364"/>
    </row>
    <row r="25" spans="2:6" ht="36">
      <c r="B25" s="344"/>
      <c r="C25" s="345"/>
      <c r="D25" s="357" t="s">
        <v>54</v>
      </c>
      <c r="E25" s="358" t="s">
        <v>55</v>
      </c>
      <c r="F25" s="354"/>
    </row>
    <row r="26" spans="2:7" ht="36">
      <c r="B26" s="344"/>
      <c r="C26" s="345"/>
      <c r="D26" s="357" t="s">
        <v>56</v>
      </c>
      <c r="E26" s="358" t="s">
        <v>57</v>
      </c>
      <c r="F26" s="354"/>
      <c r="G26" s="450"/>
    </row>
    <row r="27" spans="2:7" ht="12">
      <c r="B27" s="344"/>
      <c r="C27" s="345"/>
      <c r="D27" s="345"/>
      <c r="E27" s="365"/>
      <c r="F27" s="360"/>
      <c r="G27" s="450"/>
    </row>
    <row r="28" spans="2:7" ht="72">
      <c r="B28" s="344"/>
      <c r="C28" s="345"/>
      <c r="D28" s="365" t="s">
        <v>87</v>
      </c>
      <c r="E28" s="359" t="s">
        <v>18</v>
      </c>
      <c r="F28" s="366"/>
      <c r="G28" s="363"/>
    </row>
    <row r="29" spans="2:6" ht="48">
      <c r="B29" s="344"/>
      <c r="C29" s="345"/>
      <c r="D29" s="345" t="s">
        <v>58</v>
      </c>
      <c r="E29" s="358" t="s">
        <v>272</v>
      </c>
      <c r="F29" s="354"/>
    </row>
    <row r="30" spans="2:6" ht="12">
      <c r="B30" s="344"/>
      <c r="C30" s="345"/>
      <c r="D30" s="345"/>
      <c r="E30" s="365"/>
      <c r="F30" s="360"/>
    </row>
    <row r="31" spans="2:7" ht="144">
      <c r="B31" s="344"/>
      <c r="C31" s="345"/>
      <c r="D31" s="365" t="s">
        <v>63</v>
      </c>
      <c r="E31" s="358" t="s">
        <v>8</v>
      </c>
      <c r="F31" s="354"/>
      <c r="G31" s="364"/>
    </row>
    <row r="32" spans="2:6" ht="12">
      <c r="B32" s="348"/>
      <c r="C32" s="349"/>
      <c r="D32" s="367"/>
      <c r="E32" s="368" t="s">
        <v>273</v>
      </c>
      <c r="F32" s="369"/>
    </row>
    <row r="33" spans="3:6" ht="12">
      <c r="C33" s="350"/>
      <c r="D33" s="370"/>
      <c r="E33" s="371"/>
      <c r="F33" s="371"/>
    </row>
    <row r="34" spans="2:6" ht="12">
      <c r="B34" s="341"/>
      <c r="C34" s="372"/>
      <c r="D34" s="372"/>
      <c r="E34" s="373"/>
      <c r="F34" s="374"/>
    </row>
    <row r="35" spans="2:6" ht="72">
      <c r="B35" s="344"/>
      <c r="C35" s="347" t="s">
        <v>274</v>
      </c>
      <c r="D35" s="345" t="s">
        <v>275</v>
      </c>
      <c r="E35" s="359" t="s">
        <v>182</v>
      </c>
      <c r="F35" s="366"/>
    </row>
    <row r="36" spans="2:6" ht="12">
      <c r="B36" s="344"/>
      <c r="C36" s="375"/>
      <c r="D36" s="375"/>
      <c r="E36" s="375"/>
      <c r="F36" s="346"/>
    </row>
    <row r="37" spans="2:6" ht="60">
      <c r="B37" s="344"/>
      <c r="C37" s="345"/>
      <c r="D37" s="365" t="s">
        <v>139</v>
      </c>
      <c r="E37" s="358" t="s">
        <v>177</v>
      </c>
      <c r="F37" s="354"/>
    </row>
    <row r="38" spans="2:6" ht="24">
      <c r="B38" s="344"/>
      <c r="C38" s="345"/>
      <c r="D38" s="365" t="s">
        <v>140</v>
      </c>
      <c r="E38" s="359" t="s">
        <v>178</v>
      </c>
      <c r="F38" s="360"/>
    </row>
    <row r="39" spans="2:6" ht="21.75">
      <c r="B39" s="344"/>
      <c r="C39" s="345"/>
      <c r="D39" s="447" t="s">
        <v>65</v>
      </c>
      <c r="E39" s="376" t="s">
        <v>179</v>
      </c>
      <c r="F39" s="377"/>
    </row>
    <row r="40" spans="2:6" ht="24">
      <c r="B40" s="344"/>
      <c r="C40" s="345"/>
      <c r="D40" s="447"/>
      <c r="E40" s="359" t="s">
        <v>180</v>
      </c>
      <c r="F40" s="360"/>
    </row>
    <row r="41" spans="2:6" ht="48">
      <c r="B41" s="344"/>
      <c r="C41" s="345"/>
      <c r="D41" s="448"/>
      <c r="E41" s="356" t="s">
        <v>19</v>
      </c>
      <c r="F41" s="360"/>
    </row>
    <row r="42" spans="2:6" ht="36">
      <c r="B42" s="344"/>
      <c r="C42" s="345"/>
      <c r="D42" s="365" t="s">
        <v>66</v>
      </c>
      <c r="E42" s="359" t="s">
        <v>181</v>
      </c>
      <c r="F42" s="366"/>
    </row>
    <row r="43" spans="2:6" ht="36">
      <c r="B43" s="344"/>
      <c r="C43" s="345"/>
      <c r="D43" s="365" t="s">
        <v>69</v>
      </c>
      <c r="E43" s="359" t="s">
        <v>181</v>
      </c>
      <c r="F43" s="366"/>
    </row>
    <row r="44" spans="2:6" ht="36">
      <c r="B44" s="344"/>
      <c r="C44" s="345"/>
      <c r="D44" s="365" t="s">
        <v>141</v>
      </c>
      <c r="E44" s="359" t="s">
        <v>30</v>
      </c>
      <c r="F44" s="366"/>
    </row>
    <row r="45" spans="2:6" ht="24">
      <c r="B45" s="344"/>
      <c r="C45" s="345"/>
      <c r="D45" s="365" t="s">
        <v>142</v>
      </c>
      <c r="E45" s="359" t="s">
        <v>31</v>
      </c>
      <c r="F45" s="366"/>
    </row>
    <row r="46" spans="2:6" ht="108">
      <c r="B46" s="344"/>
      <c r="C46" s="345"/>
      <c r="D46" s="345" t="s">
        <v>143</v>
      </c>
      <c r="E46" s="359" t="s">
        <v>6</v>
      </c>
      <c r="F46" s="366"/>
    </row>
    <row r="47" spans="2:6" ht="12">
      <c r="B47" s="344"/>
      <c r="C47" s="345"/>
      <c r="D47" s="345"/>
      <c r="E47" s="359"/>
      <c r="F47" s="366"/>
    </row>
    <row r="48" spans="2:6" ht="12">
      <c r="B48" s="344"/>
      <c r="C48" s="345"/>
      <c r="D48" s="449" t="s">
        <v>86</v>
      </c>
      <c r="E48" s="378" t="s">
        <v>32</v>
      </c>
      <c r="F48" s="379"/>
    </row>
    <row r="49" spans="2:6" ht="36">
      <c r="B49" s="344"/>
      <c r="C49" s="345"/>
      <c r="D49" s="449"/>
      <c r="E49" s="358" t="s">
        <v>33</v>
      </c>
      <c r="F49" s="380"/>
    </row>
    <row r="50" spans="2:6" ht="36">
      <c r="B50" s="344"/>
      <c r="C50" s="375"/>
      <c r="D50" s="345" t="s">
        <v>34</v>
      </c>
      <c r="E50" s="359" t="s">
        <v>35</v>
      </c>
      <c r="F50" s="366"/>
    </row>
    <row r="51" spans="2:6" ht="48">
      <c r="B51" s="344"/>
      <c r="C51" s="345"/>
      <c r="D51" s="345" t="s">
        <v>36</v>
      </c>
      <c r="E51" s="359" t="s">
        <v>37</v>
      </c>
      <c r="F51" s="366"/>
    </row>
    <row r="52" spans="2:6" ht="84">
      <c r="B52" s="344"/>
      <c r="C52" s="345"/>
      <c r="D52" s="345" t="s">
        <v>38</v>
      </c>
      <c r="E52" s="359" t="s">
        <v>0</v>
      </c>
      <c r="F52" s="366"/>
    </row>
    <row r="53" spans="2:6" ht="12">
      <c r="B53" s="348"/>
      <c r="C53" s="349"/>
      <c r="D53" s="349"/>
      <c r="E53" s="368" t="s">
        <v>273</v>
      </c>
      <c r="F53" s="381"/>
    </row>
    <row r="54" spans="3:6" ht="12">
      <c r="C54" s="350"/>
      <c r="D54" s="350"/>
      <c r="E54" s="370"/>
      <c r="F54" s="370"/>
    </row>
    <row r="55" spans="2:6" ht="12">
      <c r="B55" s="341"/>
      <c r="C55" s="372"/>
      <c r="D55" s="372"/>
      <c r="E55" s="373"/>
      <c r="F55" s="374"/>
    </row>
    <row r="56" spans="2:6" ht="60">
      <c r="B56" s="344"/>
      <c r="C56" s="382" t="s">
        <v>39</v>
      </c>
      <c r="D56" s="365" t="s">
        <v>103</v>
      </c>
      <c r="E56" s="358" t="s">
        <v>212</v>
      </c>
      <c r="F56" s="380"/>
    </row>
    <row r="57" spans="2:6" ht="24">
      <c r="B57" s="344"/>
      <c r="C57" s="345"/>
      <c r="D57" s="345" t="s">
        <v>220</v>
      </c>
      <c r="E57" s="359" t="s">
        <v>213</v>
      </c>
      <c r="F57" s="366"/>
    </row>
    <row r="58" spans="2:6" ht="24">
      <c r="B58" s="344"/>
      <c r="C58" s="345"/>
      <c r="D58" s="345" t="s">
        <v>164</v>
      </c>
      <c r="E58" s="359" t="s">
        <v>214</v>
      </c>
      <c r="F58" s="366"/>
    </row>
    <row r="59" spans="2:6" ht="24">
      <c r="B59" s="344"/>
      <c r="C59" s="345"/>
      <c r="D59" s="345" t="s">
        <v>221</v>
      </c>
      <c r="E59" s="359" t="s">
        <v>215</v>
      </c>
      <c r="F59" s="366"/>
    </row>
    <row r="60" spans="2:6" ht="12">
      <c r="B60" s="348"/>
      <c r="C60" s="349"/>
      <c r="D60" s="349"/>
      <c r="E60" s="368" t="s">
        <v>273</v>
      </c>
      <c r="F60" s="383"/>
    </row>
    <row r="61" spans="3:6" ht="12">
      <c r="C61" s="350"/>
      <c r="D61" s="350"/>
      <c r="E61" s="370"/>
      <c r="F61" s="370"/>
    </row>
    <row r="62" spans="2:6" ht="12">
      <c r="B62" s="341"/>
      <c r="C62" s="372"/>
      <c r="D62" s="372"/>
      <c r="E62" s="373"/>
      <c r="F62" s="374"/>
    </row>
    <row r="63" spans="2:6" ht="36">
      <c r="B63" s="344"/>
      <c r="C63" s="347" t="s">
        <v>216</v>
      </c>
      <c r="D63" s="345" t="s">
        <v>104</v>
      </c>
      <c r="E63" s="358" t="s">
        <v>114</v>
      </c>
      <c r="F63" s="354"/>
    </row>
    <row r="64" spans="2:6" ht="72">
      <c r="B64" s="344"/>
      <c r="C64" s="345"/>
      <c r="D64" s="345" t="s">
        <v>105</v>
      </c>
      <c r="E64" s="358" t="s">
        <v>41</v>
      </c>
      <c r="F64" s="380"/>
    </row>
    <row r="65" spans="2:6" ht="48">
      <c r="B65" s="344"/>
      <c r="C65" s="345"/>
      <c r="D65" s="345"/>
      <c r="E65" s="359" t="s">
        <v>125</v>
      </c>
      <c r="F65" s="366"/>
    </row>
    <row r="66" spans="2:6" ht="12">
      <c r="B66" s="348"/>
      <c r="C66" s="349"/>
      <c r="D66" s="349"/>
      <c r="E66" s="368" t="s">
        <v>273</v>
      </c>
      <c r="F66" s="383"/>
    </row>
    <row r="67" spans="2:6" ht="12">
      <c r="B67" s="375"/>
      <c r="C67" s="345"/>
      <c r="D67" s="345"/>
      <c r="E67" s="365"/>
      <c r="F67" s="365"/>
    </row>
    <row r="68" spans="2:6" ht="12">
      <c r="B68" s="341"/>
      <c r="C68" s="372"/>
      <c r="D68" s="372"/>
      <c r="E68" s="373"/>
      <c r="F68" s="374"/>
    </row>
    <row r="69" spans="2:6" ht="48">
      <c r="B69" s="344"/>
      <c r="C69" s="384" t="s">
        <v>126</v>
      </c>
      <c r="D69" s="345" t="s">
        <v>2</v>
      </c>
      <c r="E69" s="359" t="s">
        <v>27</v>
      </c>
      <c r="F69" s="360"/>
    </row>
    <row r="70" spans="2:6" ht="36">
      <c r="B70" s="344"/>
      <c r="C70" s="384"/>
      <c r="D70" s="345" t="s">
        <v>47</v>
      </c>
      <c r="E70" s="359" t="s">
        <v>26</v>
      </c>
      <c r="F70" s="360"/>
    </row>
    <row r="71" spans="2:7" ht="156">
      <c r="B71" s="344"/>
      <c r="D71" s="345" t="s">
        <v>127</v>
      </c>
      <c r="E71" s="358" t="s">
        <v>1</v>
      </c>
      <c r="F71" s="360"/>
      <c r="G71" s="363"/>
    </row>
    <row r="72" spans="2:6" ht="84">
      <c r="B72" s="344"/>
      <c r="C72" s="345"/>
      <c r="D72" s="345"/>
      <c r="E72" s="359" t="s">
        <v>7</v>
      </c>
      <c r="F72" s="360"/>
    </row>
    <row r="73" spans="2:6" ht="84">
      <c r="B73" s="344"/>
      <c r="C73" s="345"/>
      <c r="D73" s="345" t="s">
        <v>128</v>
      </c>
      <c r="E73" s="358" t="s">
        <v>42</v>
      </c>
      <c r="F73" s="360"/>
    </row>
    <row r="74" spans="2:6" ht="12">
      <c r="B74" s="348"/>
      <c r="C74" s="349"/>
      <c r="D74" s="349"/>
      <c r="E74" s="368" t="s">
        <v>273</v>
      </c>
      <c r="F74" s="383"/>
    </row>
    <row r="75" spans="2:6" ht="12">
      <c r="B75" s="375"/>
      <c r="C75" s="345"/>
      <c r="D75" s="345"/>
      <c r="E75" s="365"/>
      <c r="F75" s="365"/>
    </row>
    <row r="76" spans="2:6" ht="12">
      <c r="B76" s="341"/>
      <c r="C76" s="372"/>
      <c r="D76" s="372"/>
      <c r="E76" s="373"/>
      <c r="F76" s="374"/>
    </row>
    <row r="77" spans="2:6" ht="12">
      <c r="B77" s="344"/>
      <c r="C77" s="347" t="s">
        <v>96</v>
      </c>
      <c r="D77" s="345"/>
      <c r="E77" s="365"/>
      <c r="F77" s="360"/>
    </row>
    <row r="78" spans="2:6" ht="36">
      <c r="B78" s="344"/>
      <c r="C78" s="345"/>
      <c r="D78" s="345"/>
      <c r="E78" s="359" t="s">
        <v>43</v>
      </c>
      <c r="F78" s="360"/>
    </row>
    <row r="79" spans="2:6" ht="36">
      <c r="B79" s="344"/>
      <c r="C79" s="345"/>
      <c r="D79" s="345" t="s">
        <v>44</v>
      </c>
      <c r="E79" s="358" t="s">
        <v>20</v>
      </c>
      <c r="F79" s="360"/>
    </row>
    <row r="80" spans="2:6" ht="24">
      <c r="B80" s="344"/>
      <c r="C80" s="345"/>
      <c r="D80" s="345" t="s">
        <v>21</v>
      </c>
      <c r="E80" s="358" t="s">
        <v>22</v>
      </c>
      <c r="F80" s="360"/>
    </row>
    <row r="81" spans="2:6" ht="24">
      <c r="B81" s="344"/>
      <c r="C81" s="345"/>
      <c r="D81" s="345" t="s">
        <v>23</v>
      </c>
      <c r="E81" s="359" t="s">
        <v>24</v>
      </c>
      <c r="F81" s="360"/>
    </row>
    <row r="82" spans="2:6" ht="48">
      <c r="B82" s="344"/>
      <c r="C82" s="345"/>
      <c r="D82" s="345"/>
      <c r="E82" s="359" t="s">
        <v>25</v>
      </c>
      <c r="F82" s="360"/>
    </row>
    <row r="83" spans="2:6" ht="12">
      <c r="B83" s="348"/>
      <c r="C83" s="349"/>
      <c r="D83" s="349"/>
      <c r="E83" s="368" t="s">
        <v>273</v>
      </c>
      <c r="F83" s="383"/>
    </row>
    <row r="84" spans="3:6" ht="12">
      <c r="C84" s="350"/>
      <c r="D84" s="350"/>
      <c r="E84" s="370"/>
      <c r="F84" s="370"/>
    </row>
    <row r="85" spans="2:6" ht="12">
      <c r="B85" s="341"/>
      <c r="C85" s="372"/>
      <c r="D85" s="372"/>
      <c r="E85" s="373"/>
      <c r="F85" s="374"/>
    </row>
    <row r="86" spans="2:6" ht="12">
      <c r="B86" s="344"/>
      <c r="C86" s="347" t="s">
        <v>136</v>
      </c>
      <c r="D86" s="345"/>
      <c r="E86" s="365"/>
      <c r="F86" s="360"/>
    </row>
    <row r="87" spans="2:6" ht="12">
      <c r="B87" s="344"/>
      <c r="C87" s="345"/>
      <c r="D87" s="345"/>
      <c r="E87" s="365"/>
      <c r="F87" s="360"/>
    </row>
    <row r="88" spans="2:6" ht="132">
      <c r="B88" s="344"/>
      <c r="C88" s="345"/>
      <c r="D88" s="345" t="s">
        <v>88</v>
      </c>
      <c r="E88" s="358" t="s">
        <v>28</v>
      </c>
      <c r="F88" s="360"/>
    </row>
    <row r="89" spans="2:6" ht="36">
      <c r="B89" s="344"/>
      <c r="C89" s="345"/>
      <c r="D89" s="345" t="s">
        <v>186</v>
      </c>
      <c r="E89" s="358" t="s">
        <v>73</v>
      </c>
      <c r="F89" s="360"/>
    </row>
    <row r="90" spans="2:6" ht="36">
      <c r="B90" s="344"/>
      <c r="C90" s="345"/>
      <c r="D90" s="345" t="s">
        <v>200</v>
      </c>
      <c r="E90" s="385" t="s">
        <v>74</v>
      </c>
      <c r="F90" s="360"/>
    </row>
    <row r="91" spans="2:6" ht="36">
      <c r="B91" s="344"/>
      <c r="C91" s="345"/>
      <c r="D91" s="345" t="s">
        <v>75</v>
      </c>
      <c r="E91" s="359" t="s">
        <v>76</v>
      </c>
      <c r="F91" s="360"/>
    </row>
    <row r="92" spans="2:6" ht="54.75">
      <c r="B92" s="344"/>
      <c r="C92" s="345"/>
      <c r="D92" s="345" t="s">
        <v>77</v>
      </c>
      <c r="E92" s="386" t="s">
        <v>78</v>
      </c>
      <c r="F92" s="360"/>
    </row>
    <row r="93" spans="2:6" ht="36">
      <c r="B93" s="344"/>
      <c r="C93" s="345"/>
      <c r="D93" s="345" t="s">
        <v>79</v>
      </c>
      <c r="E93" s="359" t="s">
        <v>61</v>
      </c>
      <c r="F93" s="360"/>
    </row>
    <row r="94" spans="2:6" ht="12">
      <c r="B94" s="348"/>
      <c r="C94" s="349"/>
      <c r="D94" s="349"/>
      <c r="E94" s="368" t="s">
        <v>273</v>
      </c>
      <c r="F94" s="383"/>
    </row>
    <row r="95" spans="3:6" ht="12">
      <c r="C95" s="350"/>
      <c r="D95" s="350"/>
      <c r="E95" s="370"/>
      <c r="F95" s="370"/>
    </row>
    <row r="96" spans="3:6" ht="12">
      <c r="C96" s="350"/>
      <c r="D96" s="350"/>
      <c r="E96" s="370"/>
      <c r="F96" s="370"/>
    </row>
    <row r="97" spans="3:6" ht="12">
      <c r="C97" s="350"/>
      <c r="D97" s="350"/>
      <c r="E97" s="370"/>
      <c r="F97" s="370"/>
    </row>
    <row r="98" spans="3:6" ht="12">
      <c r="C98" s="350"/>
      <c r="D98" s="350"/>
      <c r="E98" s="370"/>
      <c r="F98" s="370"/>
    </row>
    <row r="99" spans="3:6" ht="12">
      <c r="C99" s="350"/>
      <c r="D99" s="350"/>
      <c r="E99" s="370"/>
      <c r="F99" s="370"/>
    </row>
    <row r="100" spans="3:6" ht="12">
      <c r="C100" s="350"/>
      <c r="D100" s="350"/>
      <c r="E100" s="370"/>
      <c r="F100" s="370"/>
    </row>
    <row r="101" spans="3:6" ht="12">
      <c r="C101" s="350"/>
      <c r="D101" s="350"/>
      <c r="E101" s="370"/>
      <c r="F101" s="370"/>
    </row>
    <row r="102" spans="3:6" ht="12">
      <c r="C102" s="350"/>
      <c r="D102" s="350"/>
      <c r="E102" s="370"/>
      <c r="F102" s="370"/>
    </row>
    <row r="103" spans="3:6" ht="12">
      <c r="C103" s="350"/>
      <c r="D103" s="350"/>
      <c r="E103" s="370"/>
      <c r="F103" s="370"/>
    </row>
    <row r="104" spans="3:6" ht="12">
      <c r="C104" s="350"/>
      <c r="D104" s="350"/>
      <c r="E104" s="370"/>
      <c r="F104" s="370"/>
    </row>
    <row r="105" spans="3:6" ht="12">
      <c r="C105" s="350"/>
      <c r="D105" s="350"/>
      <c r="E105" s="370"/>
      <c r="F105" s="370"/>
    </row>
    <row r="106" spans="3:6" ht="12">
      <c r="C106" s="350"/>
      <c r="D106" s="350"/>
      <c r="E106" s="370"/>
      <c r="F106" s="370"/>
    </row>
    <row r="107" spans="3:6" ht="12">
      <c r="C107" s="350"/>
      <c r="D107" s="350"/>
      <c r="E107" s="370"/>
      <c r="F107" s="370"/>
    </row>
    <row r="108" spans="3:6" ht="12">
      <c r="C108" s="350"/>
      <c r="D108" s="350"/>
      <c r="E108" s="370"/>
      <c r="F108" s="370"/>
    </row>
    <row r="109" spans="3:6" ht="12">
      <c r="C109" s="350"/>
      <c r="D109" s="350"/>
      <c r="E109" s="370"/>
      <c r="F109" s="370"/>
    </row>
    <row r="110" spans="3:6" ht="12">
      <c r="C110" s="350"/>
      <c r="D110" s="350"/>
      <c r="E110" s="370"/>
      <c r="F110" s="370"/>
    </row>
    <row r="111" spans="3:6" ht="12">
      <c r="C111" s="350"/>
      <c r="D111" s="350"/>
      <c r="E111" s="370"/>
      <c r="F111" s="370"/>
    </row>
    <row r="112" spans="3:6" ht="12">
      <c r="C112" s="350"/>
      <c r="D112" s="350"/>
      <c r="E112" s="370"/>
      <c r="F112" s="370"/>
    </row>
    <row r="113" spans="3:6" ht="12">
      <c r="C113" s="350"/>
      <c r="D113" s="350"/>
      <c r="E113" s="370"/>
      <c r="F113" s="370"/>
    </row>
    <row r="114" spans="3:6" ht="12">
      <c r="C114" s="350"/>
      <c r="D114" s="350"/>
      <c r="E114" s="370"/>
      <c r="F114" s="370"/>
    </row>
    <row r="115" spans="3:6" ht="12">
      <c r="C115" s="350"/>
      <c r="D115" s="350"/>
      <c r="E115" s="370"/>
      <c r="F115" s="370"/>
    </row>
    <row r="116" spans="3:6" ht="12">
      <c r="C116" s="350"/>
      <c r="D116" s="350"/>
      <c r="E116" s="370"/>
      <c r="F116" s="370"/>
    </row>
    <row r="117" spans="3:6" ht="12">
      <c r="C117" s="350"/>
      <c r="D117" s="350"/>
      <c r="E117" s="370"/>
      <c r="F117" s="370"/>
    </row>
    <row r="118" spans="3:6" ht="12">
      <c r="C118" s="350"/>
      <c r="D118" s="350"/>
      <c r="E118" s="370"/>
      <c r="F118" s="370"/>
    </row>
    <row r="119" spans="3:6" ht="12">
      <c r="C119" s="350"/>
      <c r="D119" s="350"/>
      <c r="E119" s="370"/>
      <c r="F119" s="370"/>
    </row>
    <row r="120" spans="3:6" ht="12">
      <c r="C120" s="350"/>
      <c r="D120" s="350"/>
      <c r="E120" s="350"/>
      <c r="F120" s="350"/>
    </row>
    <row r="121" spans="3:6" ht="12">
      <c r="C121" s="350"/>
      <c r="D121" s="350"/>
      <c r="E121" s="350"/>
      <c r="F121" s="350"/>
    </row>
    <row r="122" spans="3:6" ht="12">
      <c r="C122" s="350"/>
      <c r="D122" s="350"/>
      <c r="E122" s="350"/>
      <c r="F122" s="350"/>
    </row>
    <row r="123" spans="3:6" ht="12">
      <c r="C123" s="350"/>
      <c r="D123" s="350"/>
      <c r="E123" s="350"/>
      <c r="F123" s="350"/>
    </row>
    <row r="124" spans="3:6" ht="12">
      <c r="C124" s="350"/>
      <c r="D124" s="350"/>
      <c r="E124" s="350"/>
      <c r="F124" s="350"/>
    </row>
    <row r="125" spans="3:6" ht="12">
      <c r="C125" s="350"/>
      <c r="D125" s="350"/>
      <c r="E125" s="350"/>
      <c r="F125" s="350"/>
    </row>
    <row r="126" spans="3:6" ht="12">
      <c r="C126" s="350"/>
      <c r="D126" s="350"/>
      <c r="E126" s="350"/>
      <c r="F126" s="350"/>
    </row>
    <row r="127" spans="3:6" ht="12">
      <c r="C127" s="350"/>
      <c r="D127" s="350"/>
      <c r="E127" s="350"/>
      <c r="F127" s="350"/>
    </row>
    <row r="128" spans="3:6" ht="12">
      <c r="C128" s="350"/>
      <c r="D128" s="350"/>
      <c r="E128" s="350"/>
      <c r="F128" s="350"/>
    </row>
    <row r="129" spans="3:6" ht="12">
      <c r="C129" s="350"/>
      <c r="D129" s="350"/>
      <c r="E129" s="350"/>
      <c r="F129" s="350"/>
    </row>
    <row r="130" spans="3:6" ht="12">
      <c r="C130" s="350"/>
      <c r="D130" s="350"/>
      <c r="E130" s="350"/>
      <c r="F130" s="350"/>
    </row>
    <row r="131" spans="3:6" ht="12">
      <c r="C131" s="350"/>
      <c r="D131" s="350"/>
      <c r="E131" s="350"/>
      <c r="F131" s="350"/>
    </row>
    <row r="132" spans="3:6" ht="12">
      <c r="C132" s="350"/>
      <c r="D132" s="350"/>
      <c r="E132" s="350"/>
      <c r="F132" s="350"/>
    </row>
    <row r="133" spans="3:6" ht="12">
      <c r="C133" s="350"/>
      <c r="D133" s="350"/>
      <c r="E133" s="350"/>
      <c r="F133" s="350"/>
    </row>
    <row r="134" spans="3:6" ht="12">
      <c r="C134" s="350"/>
      <c r="D134" s="350"/>
      <c r="E134" s="350"/>
      <c r="F134" s="350"/>
    </row>
    <row r="135" spans="3:6" ht="12">
      <c r="C135" s="350"/>
      <c r="D135" s="350"/>
      <c r="E135" s="350"/>
      <c r="F135" s="350"/>
    </row>
    <row r="136" spans="3:6" ht="12">
      <c r="C136" s="350"/>
      <c r="D136" s="350"/>
      <c r="E136" s="350"/>
      <c r="F136" s="350"/>
    </row>
    <row r="137" spans="3:6" ht="12">
      <c r="C137" s="350"/>
      <c r="D137" s="350"/>
      <c r="E137" s="350"/>
      <c r="F137" s="350"/>
    </row>
    <row r="138" spans="3:6" ht="12">
      <c r="C138" s="350"/>
      <c r="D138" s="350"/>
      <c r="E138" s="350"/>
      <c r="F138" s="350"/>
    </row>
    <row r="139" spans="3:6" ht="12">
      <c r="C139" s="350"/>
      <c r="D139" s="350"/>
      <c r="E139" s="350"/>
      <c r="F139" s="350"/>
    </row>
    <row r="140" spans="3:6" ht="12">
      <c r="C140" s="350"/>
      <c r="D140" s="350"/>
      <c r="E140" s="350"/>
      <c r="F140" s="350"/>
    </row>
    <row r="141" spans="3:6" ht="12">
      <c r="C141" s="350"/>
      <c r="D141" s="350"/>
      <c r="E141" s="350"/>
      <c r="F141" s="350"/>
    </row>
    <row r="142" spans="3:6" ht="12">
      <c r="C142" s="350"/>
      <c r="D142" s="350"/>
      <c r="E142" s="350"/>
      <c r="F142" s="350"/>
    </row>
    <row r="143" spans="3:6" ht="12">
      <c r="C143" s="350"/>
      <c r="D143" s="350"/>
      <c r="E143" s="350"/>
      <c r="F143" s="350"/>
    </row>
    <row r="144" spans="3:6" ht="12">
      <c r="C144" s="350"/>
      <c r="D144" s="350"/>
      <c r="E144" s="350"/>
      <c r="F144" s="350"/>
    </row>
    <row r="145" spans="3:6" ht="12">
      <c r="C145" s="350"/>
      <c r="D145" s="350"/>
      <c r="E145" s="350"/>
      <c r="F145" s="350"/>
    </row>
    <row r="146" spans="3:6" ht="12">
      <c r="C146" s="350"/>
      <c r="D146" s="350"/>
      <c r="E146" s="350"/>
      <c r="F146" s="350"/>
    </row>
    <row r="147" spans="3:6" ht="12">
      <c r="C147" s="350"/>
      <c r="D147" s="350"/>
      <c r="E147" s="350"/>
      <c r="F147" s="350"/>
    </row>
    <row r="148" spans="3:6" ht="12">
      <c r="C148" s="350"/>
      <c r="D148" s="350"/>
      <c r="E148" s="350"/>
      <c r="F148" s="350"/>
    </row>
    <row r="149" spans="3:6" ht="12">
      <c r="C149" s="350"/>
      <c r="D149" s="350"/>
      <c r="E149" s="350"/>
      <c r="F149" s="350"/>
    </row>
  </sheetData>
  <sheetProtection/>
  <mergeCells count="3">
    <mergeCell ref="D39:D41"/>
    <mergeCell ref="D48:D49"/>
    <mergeCell ref="G26:G27"/>
  </mergeCells>
  <printOptions/>
  <pageMargins left="0.75" right="0.75" top="1" bottom="1" header="0.5" footer="0.5"/>
  <pageSetup fitToHeight="0" fitToWidth="1" horizontalDpi="600" verticalDpi="600" orientation="portrait" scale="71"/>
  <headerFooter alignWithMargins="0">
    <oddHeader>&amp;L&amp;F&amp;C&amp;R&amp;D&amp;T</oddHeader>
    <oddFooter>&amp;LRethinking School Lunch&amp;CFood Systems Project of the Center for Ecoliteracy&amp;Rwww.ecoliteracy.org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Bon Appetit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JP Dozier</dc:creator>
  <cp:keywords/>
  <dc:description/>
  <cp:lastModifiedBy>Jim Koulias</cp:lastModifiedBy>
  <cp:lastPrinted>2004-02-12T18:40:55Z</cp:lastPrinted>
  <dcterms:created xsi:type="dcterms:W3CDTF">2002-10-23T18:30:06Z</dcterms:created>
  <dcterms:modified xsi:type="dcterms:W3CDTF">2010-10-19T18:46:17Z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-796816942</vt:i4>
  </property>
  <property fmtid="{D5CDD505-2E9C-101B-9397-08002B2CF9AE}" pid="3" name="_EmailSubject">
    <vt:lpwstr>Finishing touches to Center for Ecoliteracy excel workbook</vt:lpwstr>
  </property>
  <property fmtid="{D5CDD505-2E9C-101B-9397-08002B2CF9AE}" pid="4" name="_AuthorEmail">
    <vt:lpwstr>JPD@bamco.com</vt:lpwstr>
  </property>
  <property fmtid="{D5CDD505-2E9C-101B-9397-08002B2CF9AE}" pid="5" name="_AuthorEmailDisplayName">
    <vt:lpwstr>JP Dozier</vt:lpwstr>
  </property>
</Properties>
</file>